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716" windowWidth="15456" windowHeight="4776" tabRatio="858" activeTab="4"/>
  </bookViews>
  <sheets>
    <sheet name="Consol PL" sheetId="1" r:id="rId1"/>
    <sheet name="BS" sheetId="2" r:id="rId2"/>
    <sheet name="Statement of Equity" sheetId="3" r:id="rId3"/>
    <sheet name="Cash flow" sheetId="4" r:id="rId4"/>
    <sheet name="NOTE 1" sheetId="5" r:id="rId5"/>
  </sheets>
  <definedNames>
    <definedName name="_xlnm.Print_Area" localSheetId="1">'BS'!$A$1:$F$57</definedName>
    <definedName name="_xlnm.Print_Area" localSheetId="3">'Cash flow'!$A$1:$G$43</definedName>
    <definedName name="_xlnm.Print_Area" localSheetId="0">'Consol PL'!$A$1:$K$41</definedName>
    <definedName name="_xlnm.Print_Area" localSheetId="2">'Statement of Equity'!$A$1:$N$37</definedName>
    <definedName name="TABLE" localSheetId="4">'NOTE 1'!#REF!</definedName>
  </definedNames>
  <calcPr fullCalcOnLoad="1"/>
</workbook>
</file>

<file path=xl/sharedStrings.xml><?xml version="1.0" encoding="utf-8"?>
<sst xmlns="http://schemas.openxmlformats.org/spreadsheetml/2006/main" count="370" uniqueCount="295">
  <si>
    <t>B16.</t>
  </si>
  <si>
    <t>A6.</t>
  </si>
  <si>
    <t>Debts and Equity Securities</t>
  </si>
  <si>
    <t>A7.</t>
  </si>
  <si>
    <t>Dividends Paid</t>
  </si>
  <si>
    <t>A8.</t>
  </si>
  <si>
    <t>Segmental Information</t>
  </si>
  <si>
    <t>Subsequent Events</t>
  </si>
  <si>
    <t>A11.</t>
  </si>
  <si>
    <t>A12.</t>
  </si>
  <si>
    <t>A13.</t>
  </si>
  <si>
    <t>B15.</t>
  </si>
  <si>
    <t>B19.</t>
  </si>
  <si>
    <t>Sale of  Unquoted Investments and Properties</t>
  </si>
  <si>
    <t>B20.</t>
  </si>
  <si>
    <t>B21.</t>
  </si>
  <si>
    <t>Changes in Material Litigations</t>
  </si>
  <si>
    <t>Dividend Payable</t>
  </si>
  <si>
    <t>UNAUDITED CONDENSED CONSOLIDATED INCOME STATEMENTS</t>
  </si>
  <si>
    <t>RM'000</t>
  </si>
  <si>
    <t>Taxation</t>
  </si>
  <si>
    <t>Minority interests</t>
  </si>
  <si>
    <t>Associates</t>
  </si>
  <si>
    <t>Current</t>
  </si>
  <si>
    <t>Investments</t>
  </si>
  <si>
    <t>Current assets</t>
  </si>
  <si>
    <t>Current liabilities</t>
  </si>
  <si>
    <t>Share capital</t>
  </si>
  <si>
    <t>Reserves</t>
  </si>
  <si>
    <t>4</t>
  </si>
  <si>
    <t>5</t>
  </si>
  <si>
    <t>6</t>
  </si>
  <si>
    <t>7</t>
  </si>
  <si>
    <t>10</t>
  </si>
  <si>
    <t>11</t>
  </si>
  <si>
    <t>12</t>
  </si>
  <si>
    <t>13</t>
  </si>
  <si>
    <t>14</t>
  </si>
  <si>
    <t xml:space="preserve">   RM'000</t>
  </si>
  <si>
    <t>Non current assets</t>
  </si>
  <si>
    <t>Revenue</t>
  </si>
  <si>
    <t>Inventories</t>
  </si>
  <si>
    <t>Property, plant and equipment</t>
  </si>
  <si>
    <t xml:space="preserve"> - Term loan</t>
  </si>
  <si>
    <t xml:space="preserve"> - Current</t>
  </si>
  <si>
    <t>Total</t>
  </si>
  <si>
    <t xml:space="preserve">- </t>
  </si>
  <si>
    <t>Net profit for the period</t>
  </si>
  <si>
    <t>Operating cost</t>
  </si>
  <si>
    <t>Profit from operations</t>
  </si>
  <si>
    <t>Finance cost</t>
  </si>
  <si>
    <t>Receipts from customers</t>
  </si>
  <si>
    <t>Cash paid to suppliers and employees</t>
  </si>
  <si>
    <t>Interest paid</t>
  </si>
  <si>
    <t>Cash and Cash Equivalent at End of Period</t>
  </si>
  <si>
    <t>1</t>
  </si>
  <si>
    <t>-</t>
  </si>
  <si>
    <t>Interest income</t>
  </si>
  <si>
    <t>Share of results of Associates</t>
  </si>
  <si>
    <t>Shareholders' equity</t>
  </si>
  <si>
    <t>Others</t>
  </si>
  <si>
    <t>15</t>
  </si>
  <si>
    <t>16</t>
  </si>
  <si>
    <t xml:space="preserve">RM'000 </t>
  </si>
  <si>
    <t xml:space="preserve">Share </t>
  </si>
  <si>
    <t xml:space="preserve">Capital </t>
  </si>
  <si>
    <t xml:space="preserve">Premium </t>
  </si>
  <si>
    <t xml:space="preserve">Reserves </t>
  </si>
  <si>
    <t xml:space="preserve">Total </t>
  </si>
  <si>
    <t>Quoted Securities</t>
  </si>
  <si>
    <t>Earnings Per Share</t>
  </si>
  <si>
    <t>Changes in Group Composition</t>
  </si>
  <si>
    <t>Status of Corporate Proposal</t>
  </si>
  <si>
    <t>Group Borrowings and Debt Securities</t>
  </si>
  <si>
    <t>Off Balance Sheet Financial Instruments</t>
  </si>
  <si>
    <t>Current Period</t>
  </si>
  <si>
    <t>Cumulative Period</t>
  </si>
  <si>
    <t>UNAUDITED CONDENSED CONSOLIDATED STATEMENT OF CHANGES IN EQUITY</t>
  </si>
  <si>
    <t>Trade and other payables</t>
  </si>
  <si>
    <t>Period</t>
  </si>
  <si>
    <t>Cumulative</t>
  </si>
  <si>
    <t>Operating Activities</t>
  </si>
  <si>
    <t xml:space="preserve">For the quarter ended </t>
  </si>
  <si>
    <t>Basis of Preparation</t>
  </si>
  <si>
    <t>UNAUDITED CONDENSED CONSOLIDATED CASH FLOW STATEMENT</t>
  </si>
  <si>
    <t>Deposits, cash and bank balances</t>
  </si>
  <si>
    <t>There has been no revaluation of property, plant and equipment during the current quarter.</t>
  </si>
  <si>
    <t>Prepaid  land lease payments</t>
  </si>
  <si>
    <t xml:space="preserve">*Share </t>
  </si>
  <si>
    <t>Notes on variance in actual profit and shortfall in profit guarantee</t>
  </si>
  <si>
    <t>Profit before taxation</t>
  </si>
  <si>
    <t>A1.</t>
  </si>
  <si>
    <t>A2.</t>
  </si>
  <si>
    <t>A4.</t>
  </si>
  <si>
    <t>Unusual Items Due to Their Nature, Size or Incidence</t>
  </si>
  <si>
    <t>Long term borrowings</t>
  </si>
  <si>
    <t>Borrowings</t>
  </si>
  <si>
    <t>Deferred tax liabilities</t>
  </si>
  <si>
    <t>UNAUDITED CONDENSED CONSOLIDATED BALANCE SHEET</t>
  </si>
  <si>
    <t>Part B - Explanatory Notes Pursuant to Appendix 9B of the Listing Requirements of Bursa Malaysia</t>
  </si>
  <si>
    <t>Carrying Amount of Revalued Assets</t>
  </si>
  <si>
    <t>Minority</t>
  </si>
  <si>
    <t>Interests</t>
  </si>
  <si>
    <t>Equity</t>
  </si>
  <si>
    <t>Attributable to shareholders of Company</t>
  </si>
  <si>
    <t>Attributable to:</t>
  </si>
  <si>
    <t>Shareholders of the Company</t>
  </si>
  <si>
    <t>ASSETS</t>
  </si>
  <si>
    <t>TOTAL ASSETS</t>
  </si>
  <si>
    <t>EQUITY AND LIABILITIES</t>
  </si>
  <si>
    <t>Equity attributable to equity holders of the Company</t>
  </si>
  <si>
    <t>Total liabilities</t>
  </si>
  <si>
    <t>TOTAL EQUITY AND LIABILITIES</t>
  </si>
  <si>
    <t>Audited</t>
  </si>
  <si>
    <t>2007</t>
  </si>
  <si>
    <t>Foreign exchange translation difference</t>
  </si>
  <si>
    <t>Tax paid less refund</t>
  </si>
  <si>
    <t>Changes in Accounting Policies</t>
  </si>
  <si>
    <t>Net assets per share attributable to ordinary equity holders of the parent - RM</t>
  </si>
  <si>
    <t>Part A - Explanatory Notes Pursuant to FRS 134</t>
  </si>
  <si>
    <t xml:space="preserve">Material Changes in Quarterly Results Compared to The Results of the Immediate  Preceding Quarter </t>
  </si>
  <si>
    <t xml:space="preserve">Performance Review </t>
  </si>
  <si>
    <t>Capital Commitments</t>
  </si>
  <si>
    <t>Malaysian taxation based on profit for the period:</t>
  </si>
  <si>
    <t>*Exchange</t>
  </si>
  <si>
    <t>Fluctuation</t>
  </si>
  <si>
    <t>Loss)</t>
  </si>
  <si>
    <t>Retained  Profit</t>
  </si>
  <si>
    <t xml:space="preserve"> /(Accumulated</t>
  </si>
  <si>
    <t>Boustead Heavy Industries Corporation Berhad (11106-V)</t>
  </si>
  <si>
    <t>Capital expenditure</t>
  </si>
  <si>
    <t>The business operations of the Group are not materially affected by any seasonal or cyclical factors.</t>
  </si>
  <si>
    <t xml:space="preserve">Changes in Contingent Liabilities </t>
  </si>
  <si>
    <t>Non-Malaysian taxation based on profit for the period:</t>
  </si>
  <si>
    <t xml:space="preserve"> - Hire Purchase and finance lease liabilities</t>
  </si>
  <si>
    <t>Company</t>
  </si>
  <si>
    <t>Amount</t>
  </si>
  <si>
    <t>Remark</t>
  </si>
  <si>
    <t xml:space="preserve">Boustead Penang </t>
  </si>
  <si>
    <t>There were no purchases or disposals of quoted securities for the period under review.</t>
  </si>
  <si>
    <t>Balance at 1 January 2007 (restated)</t>
  </si>
  <si>
    <t xml:space="preserve">Cash and cash equivalent at beginning of period </t>
  </si>
  <si>
    <t xml:space="preserve">Tetuan Thanggaya </t>
  </si>
  <si>
    <t xml:space="preserve">    Khoo &amp; Co.</t>
  </si>
  <si>
    <t xml:space="preserve">Malayan Banking </t>
  </si>
  <si>
    <t>31.12.2007</t>
  </si>
  <si>
    <t>Deferred tax assets</t>
  </si>
  <si>
    <t xml:space="preserve">Short term borrowings </t>
  </si>
  <si>
    <t>There were no  sales of unquoted investments and properties for the period under review.</t>
  </si>
  <si>
    <t>There were no corporate proposals announced and there are none pending completion.</t>
  </si>
  <si>
    <t>sen</t>
  </si>
  <si>
    <t>A3.</t>
  </si>
  <si>
    <t>Comments about Seasonal or Cyclical Factors</t>
  </si>
  <si>
    <t>A5.</t>
  </si>
  <si>
    <t>Change in Estimates</t>
  </si>
  <si>
    <t>A9.</t>
  </si>
  <si>
    <t>B14.</t>
  </si>
  <si>
    <t>B18.</t>
  </si>
  <si>
    <t>Cash and bank balances</t>
  </si>
  <si>
    <t>Total equity</t>
  </si>
  <si>
    <t>Non current liablities</t>
  </si>
  <si>
    <t>Financing Activities</t>
  </si>
  <si>
    <t>Analysis of Cash and Cash Equivalents</t>
  </si>
  <si>
    <t>The Unaudited Condensed Consolidated Income Statements should be read in conjunction with the Audited Financial Statements for the Year Ended 31 December 2007.</t>
  </si>
  <si>
    <t>Balance at 1 January 2008</t>
  </si>
  <si>
    <t>The Unaudited Condensed Consolidated Balance Sheets should be read in conjunction with the Audited Financial Statements for the Year Ended 31 December 2007.</t>
  </si>
  <si>
    <t>2008</t>
  </si>
  <si>
    <t>The Unaudited Condensed Consolidated Cash Flow Statement should be read in conjunction with the Audited Financial Statements for the Year Ended 31 December 2007.</t>
  </si>
  <si>
    <t>The interim financial statements are unaudited and have been prepared in compliance with the requirements of FRS 134: Interim Financial Reporting and paragraph 9.22 of the Listing Requirements of Bursa Malaysia Securities Berhad, and should be read in conjunction with the Group's audited financial statements for the year ended 31 December 2007.</t>
  </si>
  <si>
    <t xml:space="preserve">The accounting policies and method of computation adopted by the Group are consistent with those used in the preparation of the Y2007 Audited Financial Statements, except for the adoption of the following new/revised Financial Reporting Standards (FRS) effective for financial period beginning 1 January 2008.  </t>
  </si>
  <si>
    <t>Amendment to FRS 107 - Cash Flow Statements</t>
  </si>
  <si>
    <t>Amendment to FRS 111 - Construction Contracts</t>
  </si>
  <si>
    <t>Amendment to FRS 112 - Income Taxes</t>
  </si>
  <si>
    <t>Amendment to FRS 118 - Revenue</t>
  </si>
  <si>
    <t>Amendment to FRS 134 - Interim Financial Reporting</t>
  </si>
  <si>
    <t>Amendment to FRS 137 - Provisions, Contingent Liabilities and Contingent Assets</t>
  </si>
  <si>
    <t>IC Interpretation 1 - Changes in Existing Decommissioning, Restorationand Similar Liabilities</t>
  </si>
  <si>
    <t>There were no material changes in estimates of amounts reported in the prior interim periods of the  previous financial year.</t>
  </si>
  <si>
    <t>There were no issuances and repayment of debt and equity securities, share buybacks, share cancellations, shares held as treasury shares and resale of treasury shares in the current financial period.</t>
  </si>
  <si>
    <t>There were no changes in material litigation, including the status of pending material litigation since the last annual balance sheet as at 31 December 2007, except the following cases are pending:-</t>
  </si>
  <si>
    <t>IC Interpretation 8 - Scope of FRS 2</t>
  </si>
  <si>
    <t xml:space="preserve"> </t>
  </si>
  <si>
    <t>31 December</t>
  </si>
  <si>
    <t xml:space="preserve">There were no material subsequent events  that will affect the financial statements of the financial period under review. </t>
  </si>
  <si>
    <t>The Group's effective tax rate for the current quarter and financial year-to-date is lower than the statutory rate of tax applicable mainly due to the availability of unutilised tax losses and unabsorbed capital allowances.</t>
  </si>
  <si>
    <t>Repayment of  borrowings</t>
  </si>
  <si>
    <t>Net (decrease)/increase in cash and cash equivalents</t>
  </si>
  <si>
    <t>Investing Activities</t>
  </si>
  <si>
    <t xml:space="preserve">                        - Financial Reporting in Hyperinflationary Economies</t>
  </si>
  <si>
    <r>
      <t xml:space="preserve">IC Interpretation 7 - Applying the Restatement Approach Under FRS 129 </t>
    </r>
    <r>
      <rPr>
        <sz val="10"/>
        <rFont val="Times New Roman"/>
        <family val="1"/>
      </rPr>
      <t>2004</t>
    </r>
    <r>
      <rPr>
        <sz val="18"/>
        <rFont val="Times New Roman"/>
        <family val="1"/>
      </rPr>
      <t xml:space="preserve"> </t>
    </r>
  </si>
  <si>
    <t>There were no changes in the composition of the Group during the period under review.</t>
  </si>
  <si>
    <t>The Group has not issued any profit guarantees.</t>
  </si>
  <si>
    <t xml:space="preserve">Long Term Borrowings </t>
  </si>
  <si>
    <t xml:space="preserve">A final tax exempt dividend of 1.5 sen (2006: Nil) in respect of the financial year ended 31 December 2007 amounting to RM3.73 million was paid on 12 May 2008.  </t>
  </si>
  <si>
    <t>- Deferred</t>
  </si>
  <si>
    <t xml:space="preserve">Meridien Shore Sdn </t>
  </si>
  <si>
    <t>Claimant company</t>
  </si>
  <si>
    <t>(BN Shipyard)</t>
  </si>
  <si>
    <t>Bhd (Meridien)</t>
  </si>
  <si>
    <t xml:space="preserve">Dividend </t>
  </si>
  <si>
    <t>-Final of the previous year</t>
  </si>
  <si>
    <t>Cash (used in)/generated from operations</t>
  </si>
  <si>
    <t>Dividends paid to shareholders of the Company</t>
  </si>
  <si>
    <t>The application of the above standards and interpretations are not expected to have any material impact  in the financial statements of the Group.</t>
  </si>
  <si>
    <t>Other investment results</t>
  </si>
  <si>
    <t xml:space="preserve">  Waiver by financial institutions pursuant to    </t>
  </si>
  <si>
    <t xml:space="preserve">    Restructuring Scheme</t>
  </si>
  <si>
    <t xml:space="preserve">Additional investments in Subsidiary </t>
  </si>
  <si>
    <t>Rights issue</t>
  </si>
  <si>
    <t>Shipyard Sdn  Bhd</t>
  </si>
  <si>
    <t xml:space="preserve">Sedap Development </t>
  </si>
  <si>
    <t xml:space="preserve">Boustead Naval </t>
  </si>
  <si>
    <t>A10.</t>
  </si>
  <si>
    <t>B17.</t>
  </si>
  <si>
    <t>B22.</t>
  </si>
  <si>
    <t>B23.</t>
  </si>
  <si>
    <t>B24.</t>
  </si>
  <si>
    <t>B25.</t>
  </si>
  <si>
    <t>B26.</t>
  </si>
  <si>
    <t xml:space="preserve">  pursuant to Restructuring Scheme</t>
  </si>
  <si>
    <t>Net cash used in operating activities</t>
  </si>
  <si>
    <t>For the quarter ended 31 December 2008</t>
  </si>
  <si>
    <t>As at 31 December 2008</t>
  </si>
  <si>
    <t>31 December 2008</t>
  </si>
  <si>
    <t>Balance at 31 December 2008</t>
  </si>
  <si>
    <t>Profit for the period</t>
  </si>
  <si>
    <t>Basic earnings per share attributable to equity holders of the Company (sen)</t>
  </si>
  <si>
    <t>For profit for the period</t>
  </si>
  <si>
    <t>For profit excluding waiver by financial</t>
  </si>
  <si>
    <t xml:space="preserve">  institutions pursuant to Restructuring</t>
  </si>
  <si>
    <t xml:space="preserve">  Scheme</t>
  </si>
  <si>
    <t>Balance at 1 January 2007</t>
  </si>
  <si>
    <t>Restated at 31 December 2006</t>
  </si>
  <si>
    <t>Prior year adjustment</t>
  </si>
  <si>
    <t>Capital reduction</t>
  </si>
  <si>
    <t xml:space="preserve">  debts settlement</t>
  </si>
  <si>
    <t>Rights Issue 2:1</t>
  </si>
  <si>
    <t>Share premium cancelled</t>
  </si>
  <si>
    <t>Dilution in equity interest</t>
  </si>
  <si>
    <t>Balance at 31 December 2007</t>
  </si>
  <si>
    <t>Issuance pursuant to</t>
  </si>
  <si>
    <t>Foreign currency translation</t>
  </si>
  <si>
    <t>-group</t>
  </si>
  <si>
    <t>Net expense recognised</t>
  </si>
  <si>
    <t xml:space="preserve"> directly in equity</t>
  </si>
  <si>
    <t>There were no items affecting the assets , liabilities, equity, net income or cash flows of the Group that are unusual because of their  nature, size, or incidence for the current financial quarter ended 31 December 2008.</t>
  </si>
  <si>
    <t>The Group has the following commitments as at 31 December 2008:</t>
  </si>
  <si>
    <t>Prospect for the next financial year</t>
  </si>
  <si>
    <t>31.12.2008</t>
  </si>
  <si>
    <t>- Revolving credit</t>
  </si>
  <si>
    <t>Total group borrowings as at 31 December 2008 are as follows:-</t>
  </si>
  <si>
    <t>Weighted average number of ordinary shares in issue ('000)</t>
  </si>
  <si>
    <t>Profit for the period before waiver by financial institutions</t>
  </si>
  <si>
    <t>Basic earnings per share for:</t>
  </si>
  <si>
    <t>Profit for the period attributable to ordinary equity</t>
  </si>
  <si>
    <t xml:space="preserve"> holders of the Company</t>
  </si>
  <si>
    <t>Authorised and contracted for</t>
  </si>
  <si>
    <t>Authorised but not contracted for</t>
  </si>
  <si>
    <t>Sedap Trading Sdn Bhd</t>
  </si>
  <si>
    <t>Net increase in revolving credit</t>
  </si>
  <si>
    <t>As at 31 December 2008, the Group had entered into forward foreign exchange contracts within maturity period of 1 year with the following notional amount:</t>
  </si>
  <si>
    <t>Total notional amount</t>
  </si>
  <si>
    <t>USD'000</t>
  </si>
  <si>
    <t>Currency</t>
  </si>
  <si>
    <t>Forwards used to hedge trade receivables</t>
  </si>
  <si>
    <t>USD</t>
  </si>
  <si>
    <t xml:space="preserve">Sale and Purchase agreements had been signed on 12 November </t>
  </si>
  <si>
    <t>Changes in Material Litigations (cont'd)</t>
  </si>
  <si>
    <t xml:space="preserve">For the year under review, the Group generated a higher revenue of RM496.2 million and profit before tax of RM134.7 million as compared to RM117.1 million and  RM82.1 million respectively in the previous year due to an increase in the order book. However, the contribution from our associates was lower as last year’s results included write backs from revived projects. Continuous efforts in reducing costs and increasing productivity contributed to improvement in overall performance.
</t>
  </si>
  <si>
    <t>Chargee is in the process of seeking buyers for the remaining lots.</t>
  </si>
  <si>
    <t>Provisions for foreseeable loss for the land on the fair value</t>
  </si>
  <si>
    <t>was made in previous year.</t>
  </si>
  <si>
    <t>Investment property</t>
  </si>
  <si>
    <t>Notes to the Interim Financial Report for the Quarter Ended 31 December 2008</t>
  </si>
  <si>
    <t xml:space="preserve">The status of the contingent liabilities  disclosed in the 2007 Annual Report remains unchanged. No other contingent liability has arisen since the financial year end. </t>
  </si>
  <si>
    <t xml:space="preserve">The Group recorded revenue of RM169.3 million for the fourth quarter of 2008 as compared to RM114.5 million in the previous quarter. However, profit before taxation of RM26.1 million was affected by lower margin and reduced share of profit from our associates. </t>
  </si>
  <si>
    <t>The global economic environment is expected to have an impact on the Group's future performance.  However, the Group will continue to improve its capacity and competency, as part of its strategic plan to transform the Group into a world class industry player.  In line with efforts to widen the market base, the Group will continue to penetrate new markets within the Asian and African regions.</t>
  </si>
  <si>
    <t>The revolving credit is unsecured. The term loan in the previous year is denominated in US Dollars (USD14,047). All other borrowings are denominated in Ringgit Malaysia. The term loan was secured by a lien on fixed deposit.</t>
  </si>
  <si>
    <t xml:space="preserve">Government of </t>
  </si>
  <si>
    <t>Malaysia</t>
  </si>
  <si>
    <t>Berhad</t>
  </si>
  <si>
    <t>Sdn Bhd</t>
  </si>
  <si>
    <t>The Group is principally engaged in heavy engineering segment within Malaysia. The other segments are not significant to be disclosed under the requirement of FRS 114 - Segment Reporting.</t>
  </si>
  <si>
    <t xml:space="preserve">During the year,  our asssociate was granted exemption in respect of its income from vessel construction project. Accordingly, an amount of RM21.2 million previously charged as notional tax is reversed and reflected in the income statement. </t>
  </si>
  <si>
    <t>Receivables</t>
  </si>
  <si>
    <t>Non-current assets held for sale</t>
  </si>
  <si>
    <t>Amendment to FRS 120 - Accounting for Government Grants and Disclosure of Government Assistance</t>
  </si>
  <si>
    <t>off on 19 January 2009 at RM5.2 milllion.</t>
  </si>
  <si>
    <t xml:space="preserve">2008  for the sale of 5 lots. 1 lot has been successfully auctioned </t>
  </si>
  <si>
    <t>Disposal of property plant &amp; equipment</t>
  </si>
  <si>
    <t>Net cash generated from financing activities</t>
  </si>
  <si>
    <t>Amendment to FRS 121 - The Effects of Changes in Foreign Exchange Rates: Net Investment in a Foreign Operation</t>
  </si>
  <si>
    <t>IC Interpretation 2 - Members' Shares in Co-operative Entities and Similar Instruments</t>
  </si>
  <si>
    <t>IC Interpretation 6 - Liabilities Arising from Participating in a Specific Market - Waste Electrical and Electronic Equipment</t>
  </si>
  <si>
    <t>IC Interpretation 5 - Rights to Interests Arising from Decommissioning, Restoration and Environmental Rehabilitation Funds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</si>
</sst>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00_);\(&quot;RM&quot;#,##0.00\)"/>
    <numFmt numFmtId="179" formatCode="_(&quot;RM&quot;* #,##0_);_(&quot;RM&quot;* \(#,##0\);_(&quot;RM&quot;* &quot;-&quot;_);_(@_)"/>
    <numFmt numFmtId="180" formatCode="_(&quot;RM&quot;* #,##0.00_);_(&quot;RM&quot;* \(#,##0.00\);_(&quot;RM&quot;* &quot;-&quot;??_);_(@_)"/>
    <numFmt numFmtId="181" formatCode="0.0%"/>
    <numFmt numFmtId="182" formatCode="#,##0.0_);\(#,##0.0\)"/>
    <numFmt numFmtId="183" formatCode="_(* #,##0_);_(* \(#,##0\);_(* &quot;-&quot;??_);_(@_)"/>
    <numFmt numFmtId="184" formatCode="_(* #,##0.0_);_(* \(#,##0.0\);_(* &quot;-&quot;??_);_(@_)"/>
    <numFmt numFmtId="185" formatCode="dd/mmm/yyyy"/>
    <numFmt numFmtId="186" formatCode="#,##0;\(#,##0\)"/>
    <numFmt numFmtId="187" formatCode="0.0"/>
    <numFmt numFmtId="188" formatCode="#,##0.0;\-#,##0.0"/>
    <numFmt numFmtId="189" formatCode="0.000"/>
    <numFmt numFmtId="190" formatCode="_(* #,##0.000_);_(* \(#,##0.000\);_(* &quot;-&quot;??_);_(@_)"/>
    <numFmt numFmtId="191" formatCode="[$-409]mmm\-yy;@"/>
    <numFmt numFmtId="192" formatCode="&quot;Yes&quot;;&quot;Yes&quot;;&quot;No&quot;"/>
    <numFmt numFmtId="193" formatCode="&quot;True&quot;;&quot;True&quot;;&quot;False&quot;"/>
    <numFmt numFmtId="194" formatCode="&quot;On&quot;;&quot;On&quot;;&quot;Off&quot;"/>
    <numFmt numFmtId="195" formatCode="[$€-2]\ #,##0.00_);[Red]\([$€-2]\ #,##0.00\)"/>
    <numFmt numFmtId="196" formatCode="_(* #,##0,_);_(* \(#,##0,\);_(* &quot;-&quot;_);_(@_)"/>
    <numFmt numFmtId="197" formatCode="#,##0\ ;[Red]\(#,##0\);&quot;  -     &quot;"/>
  </numFmts>
  <fonts count="32">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sz val="16"/>
      <name val="Arial"/>
      <family val="0"/>
    </font>
    <font>
      <u val="single"/>
      <sz val="9"/>
      <color indexed="12"/>
      <name val="Arial"/>
      <family val="0"/>
    </font>
    <font>
      <u val="single"/>
      <sz val="9.6"/>
      <color indexed="36"/>
      <name val="Arial"/>
      <family val="0"/>
    </font>
    <font>
      <b/>
      <sz val="22"/>
      <color indexed="10"/>
      <name val="Times New Roman"/>
      <family val="1"/>
    </font>
    <font>
      <sz val="18"/>
      <name val="Times New Roman"/>
      <family val="1"/>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sz val="15"/>
      <name val="Times New Roman"/>
      <family val="0"/>
    </font>
    <font>
      <b/>
      <sz val="15"/>
      <name val="Times New Roman"/>
      <family val="1"/>
    </font>
    <font>
      <b/>
      <sz val="18"/>
      <name val="Arial"/>
      <family val="0"/>
    </font>
    <font>
      <b/>
      <i/>
      <sz val="18"/>
      <name val="Arial"/>
      <family val="0"/>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0" fontId="4" fillId="0"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80" fontId="4" fillId="0" borderId="0" applyFont="0" applyFill="0" applyBorder="0" applyAlignment="0" applyProtection="0"/>
    <xf numFmtId="179"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0" fillId="2" borderId="0">
      <alignment/>
      <protection/>
    </xf>
    <xf numFmtId="37" fontId="4" fillId="0" borderId="0">
      <alignment/>
      <protection/>
    </xf>
    <xf numFmtId="0" fontId="4" fillId="0" borderId="0">
      <alignment/>
      <protection/>
    </xf>
    <xf numFmtId="9" fontId="4" fillId="0" borderId="0" applyFont="0" applyFill="0" applyBorder="0" applyAlignment="0" applyProtection="0"/>
  </cellStyleXfs>
  <cellXfs count="467">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8" fillId="0" borderId="0" xfId="0" applyNumberFormat="1" applyFont="1" applyFill="1" applyAlignment="1">
      <alignment horizontal="center"/>
    </xf>
    <xf numFmtId="38" fontId="12" fillId="0" borderId="0" xfId="0" applyNumberFormat="1" applyFont="1" applyFill="1" applyAlignment="1">
      <alignment/>
    </xf>
    <xf numFmtId="37" fontId="17" fillId="0" borderId="0" xfId="0" applyNumberFormat="1" applyFont="1" applyFill="1" applyAlignment="1">
      <alignment/>
    </xf>
    <xf numFmtId="37" fontId="18" fillId="0" borderId="0" xfId="0" applyNumberFormat="1" applyFont="1" applyFill="1" applyAlignment="1">
      <alignment/>
    </xf>
    <xf numFmtId="37" fontId="5" fillId="0" borderId="0" xfId="0" applyNumberFormat="1" applyFont="1" applyFill="1" applyAlignment="1">
      <alignment/>
    </xf>
    <xf numFmtId="37" fontId="17" fillId="0" borderId="0" xfId="0" applyNumberFormat="1" applyFont="1" applyFill="1" applyBorder="1" applyAlignment="1">
      <alignment/>
    </xf>
    <xf numFmtId="37" fontId="17" fillId="0" borderId="0" xfId="0" applyNumberFormat="1" applyFont="1" applyFill="1" applyAlignment="1">
      <alignment vertical="center"/>
    </xf>
    <xf numFmtId="37" fontId="17" fillId="0" borderId="0" xfId="0" applyNumberFormat="1" applyFont="1" applyFill="1" applyAlignment="1">
      <alignment wrapText="1"/>
    </xf>
    <xf numFmtId="37" fontId="5" fillId="0" borderId="0" xfId="0" applyNumberFormat="1" applyFont="1" applyFill="1" applyAlignment="1">
      <alignment vertical="center"/>
    </xf>
    <xf numFmtId="37" fontId="17" fillId="0" borderId="0" xfId="0" applyNumberFormat="1" applyFont="1" applyFill="1" applyBorder="1" applyAlignment="1">
      <alignment vertical="center"/>
    </xf>
    <xf numFmtId="37" fontId="17" fillId="0" borderId="0" xfId="0" applyNumberFormat="1" applyFont="1" applyFill="1" applyAlignment="1" quotePrefix="1">
      <alignment/>
    </xf>
    <xf numFmtId="37" fontId="17" fillId="0" borderId="0" xfId="0" applyNumberFormat="1" applyFont="1" applyFill="1" applyAlignment="1">
      <alignment horizontal="justify"/>
    </xf>
    <xf numFmtId="37" fontId="17" fillId="0" borderId="0" xfId="0" applyNumberFormat="1" applyFont="1" applyFill="1" applyAlignment="1">
      <alignment horizontal="justify" wrapText="1"/>
    </xf>
    <xf numFmtId="37" fontId="5" fillId="0" borderId="0" xfId="0" applyNumberFormat="1" applyFont="1" applyFill="1" applyAlignment="1">
      <alignment horizontal="right"/>
    </xf>
    <xf numFmtId="37" fontId="17" fillId="0" borderId="0" xfId="0" applyNumberFormat="1" applyFont="1" applyFill="1" applyAlignment="1">
      <alignment/>
    </xf>
    <xf numFmtId="37" fontId="17" fillId="0" borderId="0" xfId="0" applyNumberFormat="1" applyFont="1" applyFill="1" applyBorder="1" applyAlignment="1">
      <alignment/>
    </xf>
    <xf numFmtId="37" fontId="24" fillId="0" borderId="0" xfId="0" applyNumberFormat="1" applyFont="1" applyFill="1" applyAlignment="1">
      <alignment horizontal="center"/>
    </xf>
    <xf numFmtId="37" fontId="24" fillId="0" borderId="0" xfId="0" applyNumberFormat="1" applyFont="1" applyFill="1" applyAlignment="1">
      <alignment horizontal="right"/>
    </xf>
    <xf numFmtId="37" fontId="25" fillId="0" borderId="0" xfId="0" applyNumberFormat="1" applyFont="1" applyFill="1" applyAlignment="1">
      <alignment/>
    </xf>
    <xf numFmtId="185" fontId="23" fillId="0" borderId="0" xfId="0" applyNumberFormat="1" applyFont="1" applyFill="1" applyAlignment="1" quotePrefix="1">
      <alignment horizontal="center"/>
    </xf>
    <xf numFmtId="37" fontId="26" fillId="0" borderId="0" xfId="0" applyNumberFormat="1" applyFont="1" applyFill="1" applyAlignment="1">
      <alignment horizontal="center"/>
    </xf>
    <xf numFmtId="37" fontId="27" fillId="0" borderId="0" xfId="0" applyNumberFormat="1" applyFont="1" applyFill="1" applyAlignment="1">
      <alignment/>
    </xf>
    <xf numFmtId="37" fontId="5" fillId="0" borderId="0" xfId="0" applyNumberFormat="1" applyFont="1" applyFill="1" applyAlignment="1">
      <alignment horizontal="justify" vertical="center" wrapText="1"/>
    </xf>
    <xf numFmtId="37" fontId="17" fillId="0" borderId="1" xfId="0" applyNumberFormat="1" applyFont="1" applyFill="1" applyBorder="1" applyAlignment="1">
      <alignment/>
    </xf>
    <xf numFmtId="185" fontId="23" fillId="0" borderId="0" xfId="0" applyNumberFormat="1" applyFont="1" applyFill="1" applyBorder="1" applyAlignment="1" quotePrefix="1">
      <alignment horizontal="right"/>
    </xf>
    <xf numFmtId="37" fontId="17" fillId="0" borderId="0" xfId="0" applyNumberFormat="1" applyFont="1" applyFill="1" applyAlignment="1">
      <alignment horizontal="center"/>
    </xf>
    <xf numFmtId="37" fontId="20" fillId="0" borderId="0" xfId="0" applyNumberFormat="1" applyFont="1" applyFill="1" applyAlignment="1">
      <alignment horizontal="center"/>
    </xf>
    <xf numFmtId="185" fontId="20" fillId="0" borderId="0" xfId="0" applyNumberFormat="1" applyFont="1" applyFill="1" applyAlignment="1" quotePrefix="1">
      <alignment horizontal="center"/>
    </xf>
    <xf numFmtId="1" fontId="20" fillId="0" borderId="0" xfId="0" applyNumberFormat="1" applyFont="1" applyFill="1" applyBorder="1" applyAlignment="1" applyProtection="1">
      <alignment horizontal="left"/>
      <protection locked="0"/>
    </xf>
    <xf numFmtId="1" fontId="17" fillId="0" borderId="0" xfId="0" applyNumberFormat="1" applyFont="1" applyFill="1" applyBorder="1" applyAlignment="1" applyProtection="1">
      <alignment horizontal="left"/>
      <protection locked="0"/>
    </xf>
    <xf numFmtId="37" fontId="17" fillId="0" borderId="0" xfId="0" applyNumberFormat="1" applyFont="1" applyFill="1" applyAlignment="1">
      <alignment horizontal="center" vertical="center"/>
    </xf>
    <xf numFmtId="37" fontId="20" fillId="0" borderId="0" xfId="0" applyNumberFormat="1" applyFont="1" applyFill="1" applyAlignment="1">
      <alignment horizontal="center" vertical="center"/>
    </xf>
    <xf numFmtId="1" fontId="20" fillId="0" borderId="0" xfId="0" applyNumberFormat="1" applyFont="1" applyFill="1" applyBorder="1" applyAlignment="1" applyProtection="1">
      <alignment horizontal="left" vertical="center"/>
      <protection locked="0"/>
    </xf>
    <xf numFmtId="1" fontId="17" fillId="0" borderId="0" xfId="0" applyNumberFormat="1" applyFont="1" applyFill="1" applyBorder="1" applyAlignment="1" applyProtection="1">
      <alignment horizontal="left" vertical="center"/>
      <protection locked="0"/>
    </xf>
    <xf numFmtId="183" fontId="17" fillId="0" borderId="0" xfId="0" applyNumberFormat="1" applyFont="1" applyFill="1" applyAlignment="1">
      <alignment/>
    </xf>
    <xf numFmtId="186" fontId="20" fillId="0" borderId="0" xfId="0" applyNumberFormat="1" applyFont="1" applyFill="1" applyBorder="1" applyAlignment="1" applyProtection="1">
      <alignment vertical="center"/>
      <protection locked="0"/>
    </xf>
    <xf numFmtId="186" fontId="20" fillId="0" borderId="0" xfId="0" applyNumberFormat="1" applyFont="1" applyFill="1" applyBorder="1" applyAlignment="1" applyProtection="1">
      <alignment/>
      <protection locked="0"/>
    </xf>
    <xf numFmtId="37" fontId="20" fillId="0" borderId="0" xfId="0" applyNumberFormat="1" applyFont="1" applyFill="1" applyAlignment="1">
      <alignment vertical="center"/>
    </xf>
    <xf numFmtId="183" fontId="20" fillId="0" borderId="0" xfId="15" applyNumberFormat="1" applyFont="1" applyFill="1" applyBorder="1" applyAlignment="1">
      <alignment/>
    </xf>
    <xf numFmtId="183" fontId="17" fillId="0" borderId="0" xfId="15" applyNumberFormat="1" applyFont="1" applyFill="1" applyBorder="1" applyAlignment="1">
      <alignment horizontal="right"/>
    </xf>
    <xf numFmtId="37" fontId="5" fillId="0" borderId="0" xfId="0" applyNumberFormat="1" applyFont="1" applyFill="1" applyAlignment="1">
      <alignment horizontal="left"/>
    </xf>
    <xf numFmtId="37" fontId="23" fillId="0" borderId="1" xfId="0" applyNumberFormat="1" applyFont="1" applyFill="1" applyBorder="1" applyAlignment="1">
      <alignment horizontal="center"/>
    </xf>
    <xf numFmtId="37" fontId="5" fillId="0" borderId="1" xfId="0" applyNumberFormat="1" applyFont="1" applyFill="1" applyBorder="1" applyAlignment="1">
      <alignment horizontal="left"/>
    </xf>
    <xf numFmtId="37" fontId="5" fillId="0" borderId="0" xfId="0" applyNumberFormat="1" applyFont="1" applyFill="1" applyBorder="1" applyAlignment="1">
      <alignment horizontal="left"/>
    </xf>
    <xf numFmtId="37" fontId="20" fillId="0" borderId="1" xfId="0" applyNumberFormat="1" applyFont="1" applyFill="1" applyBorder="1" applyAlignment="1">
      <alignment/>
    </xf>
    <xf numFmtId="37" fontId="25" fillId="0" borderId="1" xfId="0" applyNumberFormat="1" applyFont="1" applyFill="1" applyBorder="1" applyAlignment="1">
      <alignment/>
    </xf>
    <xf numFmtId="38" fontId="12" fillId="0" borderId="0" xfId="0" applyNumberFormat="1" applyFont="1" applyFill="1" applyBorder="1" applyAlignment="1">
      <alignment/>
    </xf>
    <xf numFmtId="37" fontId="20" fillId="0" borderId="0" xfId="0" applyNumberFormat="1" applyFont="1" applyFill="1" applyAlignment="1">
      <alignment horizontal="left" vertical="center" wrapText="1"/>
    </xf>
    <xf numFmtId="171" fontId="18" fillId="0" borderId="1" xfId="15" applyFont="1" applyFill="1" applyBorder="1" applyAlignment="1">
      <alignment/>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7" fillId="0" borderId="0" xfId="21" applyNumberFormat="1" applyFont="1" applyFill="1">
      <alignment/>
      <protection/>
    </xf>
    <xf numFmtId="37" fontId="23" fillId="0" borderId="0" xfId="21" applyNumberFormat="1" applyFont="1" applyFill="1" applyAlignment="1">
      <alignment/>
      <protection/>
    </xf>
    <xf numFmtId="37" fontId="6" fillId="0" borderId="0" xfId="21" applyNumberFormat="1" applyFont="1" applyFill="1" applyAlignment="1">
      <alignment horizontal="right"/>
      <protection/>
    </xf>
    <xf numFmtId="37" fontId="20" fillId="0" borderId="1" xfId="21" applyNumberFormat="1" applyFont="1" applyFill="1" applyBorder="1" applyAlignment="1">
      <alignment/>
      <protection/>
    </xf>
    <xf numFmtId="37" fontId="17" fillId="0" borderId="1" xfId="21" applyNumberFormat="1" applyFont="1" applyFill="1" applyBorder="1">
      <alignment/>
      <protection/>
    </xf>
    <xf numFmtId="49" fontId="9" fillId="0" borderId="1" xfId="21" applyNumberFormat="1" applyFont="1" applyFill="1" applyBorder="1" applyAlignment="1" quotePrefix="1">
      <alignment/>
      <protection/>
    </xf>
    <xf numFmtId="49" fontId="9" fillId="0" borderId="0" xfId="21" applyNumberFormat="1" applyFont="1" applyFill="1" applyAlignment="1" quotePrefix="1">
      <alignment/>
      <protection/>
    </xf>
    <xf numFmtId="185" fontId="9" fillId="0" borderId="0" xfId="21" applyNumberFormat="1" applyFont="1" applyFill="1" applyAlignment="1">
      <alignment horizontal="center"/>
      <protection/>
    </xf>
    <xf numFmtId="185" fontId="9" fillId="0" borderId="2" xfId="21" applyNumberFormat="1" applyFont="1" applyFill="1" applyBorder="1" applyAlignment="1" quotePrefix="1">
      <alignment horizontal="center"/>
      <protection/>
    </xf>
    <xf numFmtId="185"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21" fillId="0" borderId="0" xfId="21" applyNumberFormat="1" applyFont="1" applyFill="1">
      <alignment/>
      <protection/>
    </xf>
    <xf numFmtId="37" fontId="18" fillId="0" borderId="0" xfId="21" applyNumberFormat="1" applyFont="1" applyFill="1">
      <alignment/>
      <protection/>
    </xf>
    <xf numFmtId="37" fontId="21"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18"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1"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1" fillId="0" borderId="3" xfId="21" applyNumberFormat="1" applyFont="1" applyFill="1" applyBorder="1">
      <alignment/>
      <protection/>
    </xf>
    <xf numFmtId="37" fontId="21" fillId="0" borderId="2" xfId="21" applyNumberFormat="1" applyFont="1" applyFill="1" applyBorder="1">
      <alignment/>
      <protection/>
    </xf>
    <xf numFmtId="37" fontId="17" fillId="0" borderId="0" xfId="21" applyNumberFormat="1" applyFont="1" applyFill="1" applyAlignment="1">
      <alignment horizontal="justify" vertical="center" wrapText="1"/>
      <protection/>
    </xf>
    <xf numFmtId="37" fontId="17" fillId="0" borderId="0" xfId="21" applyNumberFormat="1" applyFont="1" applyFill="1" applyBorder="1" applyAlignment="1">
      <alignment vertical="center" wrapText="1"/>
      <protection/>
    </xf>
    <xf numFmtId="37" fontId="8" fillId="0" borderId="4" xfId="21" applyNumberFormat="1" applyFont="1" applyFill="1" applyBorder="1" applyAlignment="1">
      <alignment vertical="center"/>
      <protection/>
    </xf>
    <xf numFmtId="37" fontId="17" fillId="0" borderId="0" xfId="21" applyNumberFormat="1" applyFont="1" applyFill="1" applyBorder="1">
      <alignment/>
      <protection/>
    </xf>
    <xf numFmtId="37" fontId="17" fillId="0" borderId="0" xfId="21" applyNumberFormat="1" applyFont="1" applyFill="1" applyAlignment="1">
      <alignment vertical="center"/>
      <protection/>
    </xf>
    <xf numFmtId="37" fontId="17" fillId="0" borderId="0" xfId="21" applyNumberFormat="1" applyFont="1" applyFill="1" applyBorder="1" applyAlignment="1">
      <alignment vertical="center"/>
      <protection/>
    </xf>
    <xf numFmtId="37" fontId="21" fillId="0" borderId="4" xfId="21" applyNumberFormat="1" applyFont="1" applyFill="1" applyBorder="1" applyAlignment="1">
      <alignment vertical="center"/>
      <protection/>
    </xf>
    <xf numFmtId="37" fontId="17" fillId="0" borderId="0" xfId="21" applyNumberFormat="1" applyFont="1" applyFill="1" applyAlignment="1">
      <alignment horizontal="justify" wrapText="1"/>
      <protection/>
    </xf>
    <xf numFmtId="37" fontId="17" fillId="0" borderId="0" xfId="21" applyNumberFormat="1" applyFont="1" applyFill="1" applyAlignment="1">
      <alignment wrapText="1"/>
      <protection/>
    </xf>
    <xf numFmtId="188" fontId="21" fillId="0" borderId="0" xfId="21" applyNumberFormat="1" applyFont="1" applyFill="1">
      <alignment/>
      <protection/>
    </xf>
    <xf numFmtId="37" fontId="20"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1" fillId="0" borderId="5" xfId="21" applyNumberFormat="1" applyFont="1" applyFill="1" applyBorder="1" applyAlignment="1">
      <alignment vertical="center"/>
      <protection/>
    </xf>
    <xf numFmtId="37" fontId="19" fillId="0" borderId="0" xfId="21" applyNumberFormat="1" applyFont="1" applyFill="1" applyBorder="1">
      <alignment/>
      <protection/>
    </xf>
    <xf numFmtId="37" fontId="0" fillId="2" borderId="0" xfId="21" applyNumberFormat="1" applyFont="1" applyAlignment="1">
      <alignment horizontal="justify" wrapText="1"/>
      <protection/>
    </xf>
    <xf numFmtId="37" fontId="17" fillId="0" borderId="0" xfId="21" applyNumberFormat="1" applyFont="1" applyFill="1" applyAlignment="1">
      <alignment vertical="center" wrapText="1"/>
      <protection/>
    </xf>
    <xf numFmtId="183" fontId="5" fillId="0" borderId="0" xfId="0" applyNumberFormat="1" applyFont="1" applyFill="1" applyBorder="1" applyAlignment="1">
      <alignment/>
    </xf>
    <xf numFmtId="183" fontId="5" fillId="0" borderId="4" xfId="0" applyNumberFormat="1" applyFont="1" applyFill="1" applyBorder="1" applyAlignment="1">
      <alignment vertical="center"/>
    </xf>
    <xf numFmtId="183" fontId="5" fillId="0" borderId="2" xfId="0" applyNumberFormat="1" applyFont="1" applyFill="1" applyBorder="1" applyAlignment="1">
      <alignment vertical="center"/>
    </xf>
    <xf numFmtId="183" fontId="20" fillId="0" borderId="0" xfId="0" applyNumberFormat="1" applyFont="1" applyFill="1" applyAlignment="1">
      <alignment/>
    </xf>
    <xf numFmtId="183" fontId="20" fillId="0" borderId="3" xfId="0" applyNumberFormat="1" applyFont="1" applyFill="1" applyBorder="1" applyAlignment="1">
      <alignment/>
    </xf>
    <xf numFmtId="183" fontId="20" fillId="0" borderId="0" xfId="0" applyNumberFormat="1" applyFont="1" applyFill="1" applyBorder="1" applyAlignment="1">
      <alignment/>
    </xf>
    <xf numFmtId="185" fontId="20" fillId="0" borderId="0" xfId="21" applyNumberFormat="1" applyFont="1" applyFill="1" applyBorder="1" applyAlignment="1">
      <alignment horizontal="right"/>
      <protection/>
    </xf>
    <xf numFmtId="185" fontId="20" fillId="0" borderId="0" xfId="21" applyNumberFormat="1" applyFont="1" applyFill="1" applyAlignment="1">
      <alignment horizontal="center"/>
      <protection/>
    </xf>
    <xf numFmtId="37" fontId="5" fillId="0" borderId="2" xfId="21" applyNumberFormat="1" applyFont="1" applyFill="1" applyBorder="1" applyAlignment="1">
      <alignment horizontal="right"/>
      <protection/>
    </xf>
    <xf numFmtId="37" fontId="19" fillId="0" borderId="2" xfId="21" applyNumberFormat="1" applyFont="1" applyFill="1" applyBorder="1" applyAlignment="1">
      <alignment vertical="center"/>
      <protection/>
    </xf>
    <xf numFmtId="37" fontId="19" fillId="0" borderId="4" xfId="21" applyNumberFormat="1" applyFont="1" applyFill="1" applyBorder="1" applyAlignment="1">
      <alignment vertical="center"/>
      <protection/>
    </xf>
    <xf numFmtId="171" fontId="19" fillId="0" borderId="0" xfId="15" applyFont="1" applyFill="1" applyBorder="1" applyAlignment="1">
      <alignment/>
    </xf>
    <xf numFmtId="183" fontId="20" fillId="0" borderId="0" xfId="15" applyNumberFormat="1" applyFont="1" applyFill="1" applyBorder="1" applyAlignment="1">
      <alignment horizontal="right"/>
    </xf>
    <xf numFmtId="182" fontId="19" fillId="0" borderId="0" xfId="21" applyNumberFormat="1" applyFont="1" applyFill="1" applyBorder="1" applyAlignment="1">
      <alignment horizontal="right"/>
      <protection/>
    </xf>
    <xf numFmtId="183" fontId="20" fillId="0" borderId="5" xfId="15" applyNumberFormat="1" applyFont="1" applyFill="1" applyBorder="1" applyAlignment="1">
      <alignment horizontal="right" vertical="center"/>
    </xf>
    <xf numFmtId="182" fontId="19" fillId="0" borderId="5" xfId="21" applyNumberFormat="1" applyFont="1" applyFill="1" applyBorder="1" applyAlignment="1">
      <alignment horizontal="right" vertical="center"/>
      <protection/>
    </xf>
    <xf numFmtId="183" fontId="20" fillId="0" borderId="0" xfId="15" applyNumberFormat="1" applyFont="1" applyFill="1" applyBorder="1" applyAlignment="1">
      <alignment horizontal="right" vertical="center"/>
    </xf>
    <xf numFmtId="182" fontId="19" fillId="0" borderId="0" xfId="21" applyNumberFormat="1" applyFont="1" applyFill="1" applyBorder="1" applyAlignment="1">
      <alignment horizontal="right" vertical="center"/>
      <protection/>
    </xf>
    <xf numFmtId="183" fontId="21" fillId="0" borderId="0" xfId="15" applyNumberFormat="1" applyFont="1" applyFill="1" applyAlignment="1">
      <alignment/>
    </xf>
    <xf numFmtId="183" fontId="5" fillId="0" borderId="0" xfId="0" applyNumberFormat="1" applyFont="1" applyFill="1" applyAlignment="1">
      <alignment horizontal="left"/>
    </xf>
    <xf numFmtId="183" fontId="20" fillId="0" borderId="0" xfId="0" applyNumberFormat="1" applyFont="1" applyFill="1" applyAlignment="1">
      <alignment horizontal="right"/>
    </xf>
    <xf numFmtId="183" fontId="20" fillId="0" borderId="0" xfId="0" applyNumberFormat="1" applyFont="1" applyFill="1" applyBorder="1" applyAlignment="1">
      <alignment horizontal="right"/>
    </xf>
    <xf numFmtId="183" fontId="20" fillId="0" borderId="1" xfId="0" applyNumberFormat="1" applyFont="1" applyFill="1" applyBorder="1" applyAlignment="1" quotePrefix="1">
      <alignment horizontal="right"/>
    </xf>
    <xf numFmtId="183" fontId="20" fillId="0" borderId="0" xfId="0" applyNumberFormat="1" applyFont="1" applyFill="1" applyAlignment="1" quotePrefix="1">
      <alignment horizontal="right"/>
    </xf>
    <xf numFmtId="183" fontId="5" fillId="0" borderId="2" xfId="0" applyNumberFormat="1" applyFont="1" applyFill="1" applyBorder="1" applyAlignment="1">
      <alignment horizontal="right"/>
    </xf>
    <xf numFmtId="183" fontId="8" fillId="0" borderId="0" xfId="0" applyNumberFormat="1" applyFont="1" applyFill="1" applyAlignment="1">
      <alignment/>
    </xf>
    <xf numFmtId="171" fontId="20" fillId="0" borderId="1" xfId="15" applyFont="1" applyFill="1" applyBorder="1" applyAlignment="1">
      <alignment horizontal="right" vertical="center"/>
    </xf>
    <xf numFmtId="183" fontId="20" fillId="0" borderId="0" xfId="15" applyNumberFormat="1" applyFont="1" applyFill="1" applyBorder="1" applyAlignment="1" quotePrefix="1">
      <alignment horizontal="right"/>
    </xf>
    <xf numFmtId="183" fontId="20" fillId="0" borderId="0" xfId="15" applyNumberFormat="1" applyFont="1" applyFill="1" applyAlignment="1">
      <alignment horizontal="center"/>
    </xf>
    <xf numFmtId="183" fontId="5" fillId="0" borderId="2" xfId="15" applyNumberFormat="1" applyFont="1" applyFill="1" applyBorder="1" applyAlignment="1" quotePrefix="1">
      <alignment horizontal="right"/>
    </xf>
    <xf numFmtId="183" fontId="5" fillId="0" borderId="0" xfId="15" applyNumberFormat="1" applyFont="1" applyFill="1" applyAlignment="1">
      <alignment horizontal="center"/>
    </xf>
    <xf numFmtId="183" fontId="17" fillId="0" borderId="0" xfId="15" applyNumberFormat="1" applyFont="1" applyFill="1" applyBorder="1" applyAlignment="1">
      <alignment/>
    </xf>
    <xf numFmtId="183" fontId="5" fillId="0" borderId="0" xfId="15" applyNumberFormat="1" applyFont="1" applyFill="1" applyBorder="1" applyAlignment="1">
      <alignment/>
    </xf>
    <xf numFmtId="183" fontId="20" fillId="0" borderId="4" xfId="15" applyNumberFormat="1" applyFont="1" applyFill="1" applyBorder="1" applyAlignment="1">
      <alignment vertical="center"/>
    </xf>
    <xf numFmtId="183" fontId="5" fillId="0" borderId="4" xfId="15" applyNumberFormat="1" applyFont="1" applyFill="1" applyBorder="1" applyAlignment="1">
      <alignment vertical="center"/>
    </xf>
    <xf numFmtId="183" fontId="19" fillId="0" borderId="0" xfId="15" applyNumberFormat="1" applyFont="1" applyFill="1" applyBorder="1" applyAlignment="1">
      <alignment/>
    </xf>
    <xf numFmtId="183" fontId="21" fillId="0" borderId="0" xfId="15" applyNumberFormat="1" applyFont="1" applyFill="1" applyBorder="1" applyAlignment="1">
      <alignment/>
    </xf>
    <xf numFmtId="183" fontId="5" fillId="0" borderId="0" xfId="0" applyNumberFormat="1" applyFont="1" applyFill="1" applyBorder="1" applyAlignment="1">
      <alignment horizontal="center"/>
    </xf>
    <xf numFmtId="38" fontId="11" fillId="0" borderId="0" xfId="0" applyNumberFormat="1" applyFont="1" applyFill="1" applyAlignment="1">
      <alignment/>
    </xf>
    <xf numFmtId="38" fontId="12" fillId="0" borderId="1" xfId="0" applyNumberFormat="1" applyFont="1" applyFill="1" applyBorder="1" applyAlignment="1" quotePrefix="1">
      <alignment/>
    </xf>
    <xf numFmtId="38" fontId="11" fillId="0" borderId="1" xfId="0" applyNumberFormat="1" applyFont="1" applyFill="1" applyBorder="1" applyAlignment="1">
      <alignment/>
    </xf>
    <xf numFmtId="38" fontId="11" fillId="0" borderId="0" xfId="0" applyNumberFormat="1" applyFont="1" applyFill="1" applyBorder="1" applyAlignment="1">
      <alignment/>
    </xf>
    <xf numFmtId="183" fontId="11" fillId="0" borderId="0" xfId="15" applyNumberFormat="1" applyFont="1" applyBorder="1" applyAlignment="1">
      <alignment/>
    </xf>
    <xf numFmtId="171" fontId="20" fillId="0" borderId="0" xfId="15" applyFont="1" applyFill="1" applyBorder="1" applyAlignment="1">
      <alignment horizontal="right"/>
    </xf>
    <xf numFmtId="171" fontId="20" fillId="0" borderId="1" xfId="15" applyFont="1" applyFill="1" applyBorder="1" applyAlignment="1" quotePrefix="1">
      <alignment horizontal="right"/>
    </xf>
    <xf numFmtId="171" fontId="5" fillId="0" borderId="2" xfId="15" applyFont="1" applyFill="1" applyBorder="1" applyAlignment="1">
      <alignment horizontal="right"/>
    </xf>
    <xf numFmtId="171" fontId="17" fillId="0" borderId="0" xfId="0" applyNumberFormat="1" applyFont="1" applyFill="1" applyAlignment="1">
      <alignment/>
    </xf>
    <xf numFmtId="2" fontId="28" fillId="0" borderId="0" xfId="23" applyNumberFormat="1" applyFont="1" applyFill="1" applyBorder="1">
      <alignment/>
      <protection/>
    </xf>
    <xf numFmtId="183" fontId="5" fillId="0" borderId="1" xfId="0" applyNumberFormat="1" applyFont="1" applyFill="1" applyBorder="1" applyAlignment="1">
      <alignment vertical="center"/>
    </xf>
    <xf numFmtId="183" fontId="5" fillId="0" borderId="3" xfId="0" applyNumberFormat="1" applyFont="1" applyFill="1" applyBorder="1" applyAlignment="1">
      <alignment/>
    </xf>
    <xf numFmtId="49" fontId="29" fillId="0" borderId="0" xfId="23" applyNumberFormat="1" applyFont="1" applyFill="1" applyAlignment="1">
      <alignment horizontal="center"/>
      <protection/>
    </xf>
    <xf numFmtId="2" fontId="28" fillId="0" borderId="0" xfId="23" applyNumberFormat="1" applyFont="1" applyFill="1">
      <alignment/>
      <protection/>
    </xf>
    <xf numFmtId="2" fontId="29" fillId="0" borderId="0" xfId="23" applyNumberFormat="1" applyFont="1" applyFill="1" applyBorder="1">
      <alignment/>
      <protection/>
    </xf>
    <xf numFmtId="2" fontId="28" fillId="0" borderId="0" xfId="23" applyNumberFormat="1" applyFont="1" applyFill="1" applyBorder="1">
      <alignment/>
      <protection/>
    </xf>
    <xf numFmtId="2" fontId="28" fillId="0" borderId="0" xfId="23" applyNumberFormat="1" applyFont="1" applyFill="1" applyBorder="1" applyAlignment="1">
      <alignment vertical="top"/>
      <protection/>
    </xf>
    <xf numFmtId="2" fontId="28" fillId="0" borderId="0" xfId="23" applyNumberFormat="1" applyFont="1" applyFill="1">
      <alignment/>
      <protection/>
    </xf>
    <xf numFmtId="37" fontId="28" fillId="0" borderId="0" xfId="23" applyNumberFormat="1" applyFont="1" applyFill="1" applyBorder="1">
      <alignment/>
      <protection/>
    </xf>
    <xf numFmtId="2" fontId="28" fillId="0" borderId="0" xfId="23" applyNumberFormat="1" applyFont="1" applyFill="1" applyBorder="1" applyAlignment="1">
      <alignment/>
      <protection/>
    </xf>
    <xf numFmtId="2" fontId="28" fillId="0" borderId="0" xfId="23" applyNumberFormat="1" applyFont="1" applyFill="1" applyAlignment="1">
      <alignment vertical="top"/>
      <protection/>
    </xf>
    <xf numFmtId="2" fontId="28" fillId="0" borderId="0" xfId="23" applyNumberFormat="1" applyFont="1">
      <alignment/>
      <protection/>
    </xf>
    <xf numFmtId="37" fontId="28" fillId="0" borderId="0" xfId="23" applyNumberFormat="1" applyFont="1" applyFill="1" applyBorder="1" applyAlignment="1">
      <alignment vertical="top"/>
      <protection/>
    </xf>
    <xf numFmtId="37" fontId="20" fillId="0" borderId="0" xfId="0" applyNumberFormat="1" applyFont="1" applyFill="1" applyAlignment="1">
      <alignment horizontal="justify"/>
    </xf>
    <xf numFmtId="183" fontId="11" fillId="0" borderId="0" xfId="15" applyNumberFormat="1" applyFont="1" applyFill="1" applyAlignment="1">
      <alignment/>
    </xf>
    <xf numFmtId="183" fontId="12" fillId="0" borderId="2" xfId="15" applyNumberFormat="1" applyFont="1" applyFill="1" applyBorder="1" applyAlignment="1">
      <alignment/>
    </xf>
    <xf numFmtId="183" fontId="18" fillId="0" borderId="0" xfId="15" applyNumberFormat="1" applyFont="1" applyFill="1" applyBorder="1" applyAlignment="1">
      <alignment/>
    </xf>
    <xf numFmtId="171" fontId="19" fillId="0" borderId="1" xfId="15" applyFont="1" applyFill="1" applyBorder="1" applyAlignment="1">
      <alignment/>
    </xf>
    <xf numFmtId="171" fontId="17" fillId="0" borderId="1" xfId="15" applyFont="1" applyFill="1" applyBorder="1" applyAlignment="1">
      <alignment/>
    </xf>
    <xf numFmtId="183" fontId="24" fillId="0" borderId="1" xfId="15" applyNumberFormat="1" applyFont="1" applyFill="1" applyBorder="1" applyAlignment="1">
      <alignment horizontal="right"/>
    </xf>
    <xf numFmtId="183" fontId="5" fillId="0" borderId="2" xfId="15" applyNumberFormat="1" applyFont="1" applyFill="1" applyBorder="1" applyAlignment="1">
      <alignment horizontal="right"/>
    </xf>
    <xf numFmtId="183" fontId="4" fillId="0" borderId="0" xfId="15" applyNumberFormat="1" applyFont="1" applyFill="1" applyAlignment="1">
      <alignment/>
    </xf>
    <xf numFmtId="183" fontId="0" fillId="0" borderId="0" xfId="15" applyNumberFormat="1" applyFill="1" applyAlignment="1">
      <alignment/>
    </xf>
    <xf numFmtId="183" fontId="5" fillId="0" borderId="0" xfId="15" applyNumberFormat="1" applyFont="1" applyFill="1" applyBorder="1" applyAlignment="1">
      <alignment horizontal="right"/>
    </xf>
    <xf numFmtId="183" fontId="17" fillId="0" borderId="2" xfId="15" applyNumberFormat="1" applyFont="1" applyFill="1" applyBorder="1" applyAlignment="1">
      <alignment/>
    </xf>
    <xf numFmtId="183" fontId="18" fillId="0" borderId="2" xfId="15" applyNumberFormat="1" applyFont="1" applyFill="1" applyBorder="1" applyAlignment="1">
      <alignment/>
    </xf>
    <xf numFmtId="183" fontId="5" fillId="0" borderId="2" xfId="15" applyNumberFormat="1" applyFont="1" applyFill="1" applyBorder="1" applyAlignment="1">
      <alignment/>
    </xf>
    <xf numFmtId="183" fontId="19" fillId="0" borderId="2" xfId="15" applyNumberFormat="1" applyFont="1" applyFill="1" applyBorder="1" applyAlignment="1">
      <alignment/>
    </xf>
    <xf numFmtId="183" fontId="17" fillId="0" borderId="0" xfId="15" applyNumberFormat="1" applyFont="1" applyFill="1" applyBorder="1" applyAlignment="1">
      <alignment vertical="center"/>
    </xf>
    <xf numFmtId="183" fontId="5" fillId="0" borderId="5" xfId="15" applyNumberFormat="1" applyFont="1" applyFill="1" applyBorder="1" applyAlignment="1">
      <alignment/>
    </xf>
    <xf numFmtId="183" fontId="18" fillId="0" borderId="5" xfId="15" applyNumberFormat="1" applyFont="1" applyFill="1" applyBorder="1" applyAlignment="1">
      <alignment/>
    </xf>
    <xf numFmtId="183" fontId="17" fillId="0" borderId="5" xfId="15" applyNumberFormat="1" applyFont="1" applyFill="1" applyBorder="1" applyAlignment="1">
      <alignment vertical="center"/>
    </xf>
    <xf numFmtId="183" fontId="18" fillId="0" borderId="5" xfId="15" applyNumberFormat="1" applyFont="1" applyFill="1" applyBorder="1" applyAlignment="1">
      <alignment vertical="center"/>
    </xf>
    <xf numFmtId="183" fontId="20" fillId="0" borderId="0" xfId="15" applyNumberFormat="1" applyFont="1" applyFill="1" applyAlignment="1">
      <alignment/>
    </xf>
    <xf numFmtId="183" fontId="17" fillId="0" borderId="0" xfId="15" applyNumberFormat="1" applyFont="1" applyFill="1" applyAlignment="1">
      <alignment/>
    </xf>
    <xf numFmtId="183" fontId="19" fillId="0" borderId="0" xfId="15" applyNumberFormat="1" applyFont="1" applyFill="1" applyAlignment="1">
      <alignment/>
    </xf>
    <xf numFmtId="183" fontId="7" fillId="0" borderId="0" xfId="15" applyNumberFormat="1" applyFont="1" applyFill="1" applyAlignment="1">
      <alignment/>
    </xf>
    <xf numFmtId="183" fontId="4" fillId="0" borderId="0" xfId="15" applyNumberFormat="1" applyFont="1" applyFill="1" applyBorder="1" applyAlignment="1">
      <alignment/>
    </xf>
    <xf numFmtId="183" fontId="0" fillId="0" borderId="0" xfId="15" applyNumberFormat="1" applyFont="1" applyFill="1" applyAlignment="1">
      <alignment/>
    </xf>
    <xf numFmtId="183" fontId="18" fillId="0" borderId="0" xfId="15" applyNumberFormat="1" applyFont="1" applyFill="1" applyBorder="1" applyAlignment="1">
      <alignment horizontal="right"/>
    </xf>
    <xf numFmtId="183" fontId="20" fillId="0" borderId="2" xfId="15" applyNumberFormat="1" applyFont="1" applyFill="1" applyBorder="1" applyAlignment="1">
      <alignment/>
    </xf>
    <xf numFmtId="183" fontId="12" fillId="0" borderId="0" xfId="15" applyNumberFormat="1" applyFont="1" applyFill="1" applyAlignment="1">
      <alignment/>
    </xf>
    <xf numFmtId="183" fontId="12" fillId="0" borderId="0" xfId="15" applyNumberFormat="1" applyFont="1" applyFill="1" applyBorder="1" applyAlignment="1">
      <alignment/>
    </xf>
    <xf numFmtId="183" fontId="12" fillId="0" borderId="0" xfId="15" applyNumberFormat="1" applyFont="1" applyFill="1" applyAlignment="1">
      <alignment horizontal="right"/>
    </xf>
    <xf numFmtId="183" fontId="12" fillId="0" borderId="1" xfId="15" applyNumberFormat="1" applyFont="1" applyFill="1" applyBorder="1" applyAlignment="1">
      <alignment horizontal="right"/>
    </xf>
    <xf numFmtId="183" fontId="12" fillId="0" borderId="0" xfId="15" applyNumberFormat="1" applyFont="1" applyFill="1" applyBorder="1" applyAlignment="1" quotePrefix="1">
      <alignment horizontal="right"/>
    </xf>
    <xf numFmtId="183" fontId="12" fillId="0" borderId="5" xfId="15" applyNumberFormat="1" applyFont="1" applyFill="1" applyBorder="1" applyAlignment="1">
      <alignment/>
    </xf>
    <xf numFmtId="183" fontId="11" fillId="0" borderId="0" xfId="15" applyNumberFormat="1" applyFont="1" applyFill="1" applyBorder="1" applyAlignment="1">
      <alignment/>
    </xf>
    <xf numFmtId="183" fontId="12" fillId="0" borderId="0" xfId="15" applyNumberFormat="1" applyFont="1" applyFill="1" applyBorder="1" applyAlignment="1">
      <alignment horizontal="center"/>
    </xf>
    <xf numFmtId="183" fontId="12" fillId="0" borderId="0" xfId="15" applyNumberFormat="1" applyFont="1" applyFill="1" applyAlignment="1" quotePrefix="1">
      <alignment horizontal="right"/>
    </xf>
    <xf numFmtId="183" fontId="20" fillId="0" borderId="0" xfId="15" applyNumberFormat="1" applyFont="1" applyFill="1" applyAlignment="1" quotePrefix="1">
      <alignment horizontal="right"/>
    </xf>
    <xf numFmtId="183" fontId="18" fillId="0" borderId="4" xfId="15" applyNumberFormat="1" applyFont="1" applyFill="1" applyBorder="1" applyAlignment="1">
      <alignment horizontal="right" vertical="center"/>
    </xf>
    <xf numFmtId="183" fontId="21" fillId="0" borderId="0" xfId="15" applyNumberFormat="1" applyFont="1" applyFill="1" applyAlignment="1">
      <alignment horizontal="right"/>
    </xf>
    <xf numFmtId="183" fontId="18" fillId="0" borderId="5" xfId="15" applyNumberFormat="1" applyFont="1" applyFill="1" applyBorder="1" applyAlignment="1">
      <alignment horizontal="right" vertical="center"/>
    </xf>
    <xf numFmtId="183" fontId="18" fillId="0" borderId="0" xfId="15" applyNumberFormat="1" applyFont="1" applyFill="1" applyBorder="1" applyAlignment="1">
      <alignment horizontal="right" vertical="center"/>
    </xf>
    <xf numFmtId="183" fontId="19" fillId="0" borderId="0" xfId="15" applyNumberFormat="1" applyFont="1" applyFill="1" applyBorder="1" applyAlignment="1">
      <alignment horizontal="right"/>
    </xf>
    <xf numFmtId="183" fontId="21" fillId="0" borderId="0" xfId="15" applyNumberFormat="1" applyFont="1" applyFill="1" applyBorder="1" applyAlignment="1">
      <alignment horizontal="right"/>
    </xf>
    <xf numFmtId="183" fontId="5" fillId="0" borderId="1" xfId="0" applyNumberFormat="1" applyFont="1" applyFill="1" applyBorder="1" applyAlignment="1">
      <alignment/>
    </xf>
    <xf numFmtId="37" fontId="11" fillId="0" borderId="0" xfId="0" applyNumberFormat="1" applyFont="1" applyFill="1" applyBorder="1" applyAlignment="1">
      <alignment/>
    </xf>
    <xf numFmtId="171" fontId="23" fillId="0" borderId="0" xfId="15" applyFont="1" applyFill="1" applyBorder="1" applyAlignment="1" quotePrefix="1">
      <alignment horizontal="right"/>
    </xf>
    <xf numFmtId="171" fontId="23" fillId="0" borderId="0" xfId="15" applyFont="1" applyFill="1" applyBorder="1" applyAlignment="1">
      <alignment horizontal="right"/>
    </xf>
    <xf numFmtId="171" fontId="23" fillId="0" borderId="0" xfId="15" applyFont="1" applyFill="1" applyBorder="1" applyAlignment="1">
      <alignment horizontal="center"/>
    </xf>
    <xf numFmtId="171" fontId="23" fillId="0" borderId="0" xfId="15" applyFont="1" applyFill="1" applyAlignment="1">
      <alignment horizontal="center"/>
    </xf>
    <xf numFmtId="171" fontId="5" fillId="0" borderId="2" xfId="15" applyFont="1" applyFill="1" applyBorder="1" applyAlignment="1" quotePrefix="1">
      <alignment horizontal="right"/>
    </xf>
    <xf numFmtId="183" fontId="5" fillId="0" borderId="0" xfId="15" applyNumberFormat="1" applyFont="1" applyFill="1" applyBorder="1" applyAlignment="1">
      <alignment vertical="center"/>
    </xf>
    <xf numFmtId="183" fontId="5" fillId="0" borderId="2" xfId="15" applyNumberFormat="1" applyFont="1" applyFill="1" applyBorder="1" applyAlignment="1">
      <alignment vertical="center"/>
    </xf>
    <xf numFmtId="37" fontId="20" fillId="0" borderId="0" xfId="0" applyNumberFormat="1" applyFont="1" applyFill="1" applyBorder="1" applyAlignment="1">
      <alignment/>
    </xf>
    <xf numFmtId="37" fontId="25" fillId="0" borderId="0" xfId="0" applyNumberFormat="1" applyFont="1" applyFill="1" applyBorder="1" applyAlignment="1">
      <alignment/>
    </xf>
    <xf numFmtId="37" fontId="23" fillId="0" borderId="0" xfId="0" applyNumberFormat="1" applyFont="1" applyFill="1" applyBorder="1" applyAlignment="1">
      <alignment horizontal="center"/>
    </xf>
    <xf numFmtId="183" fontId="20" fillId="0" borderId="0" xfId="15" applyNumberFormat="1" applyFont="1" applyFill="1" applyBorder="1" applyAlignment="1">
      <alignment horizontal="center"/>
    </xf>
    <xf numFmtId="183" fontId="24" fillId="0" borderId="0" xfId="15" applyNumberFormat="1" applyFont="1" applyFill="1" applyBorder="1" applyAlignment="1">
      <alignment horizontal="right"/>
    </xf>
    <xf numFmtId="183" fontId="20" fillId="0" borderId="3" xfId="15" applyNumberFormat="1" applyFont="1" applyFill="1" applyBorder="1" applyAlignment="1">
      <alignment horizontal="right"/>
    </xf>
    <xf numFmtId="37" fontId="20" fillId="0" borderId="0" xfId="21" applyNumberFormat="1" applyFont="1" applyFill="1" applyBorder="1" applyAlignment="1">
      <alignment/>
      <protection/>
    </xf>
    <xf numFmtId="49" fontId="20" fillId="0" borderId="0" xfId="21" applyNumberFormat="1" applyFont="1" applyFill="1" applyBorder="1" applyAlignment="1" quotePrefix="1">
      <alignment horizontal="center"/>
      <protection/>
    </xf>
    <xf numFmtId="49" fontId="9" fillId="0" borderId="0" xfId="21" applyNumberFormat="1" applyFont="1" applyFill="1" applyBorder="1" applyAlignment="1" quotePrefix="1">
      <alignment/>
      <protection/>
    </xf>
    <xf numFmtId="183" fontId="5" fillId="0" borderId="5" xfId="15" applyNumberFormat="1" applyFont="1" applyFill="1" applyBorder="1" applyAlignment="1">
      <alignment vertical="center"/>
    </xf>
    <xf numFmtId="37" fontId="11" fillId="0" borderId="0" xfId="21" applyNumberFormat="1" applyFont="1" applyFill="1">
      <alignment/>
      <protection/>
    </xf>
    <xf numFmtId="37" fontId="11" fillId="0" borderId="0" xfId="21" applyNumberFormat="1" applyFont="1" applyFill="1" applyBorder="1">
      <alignment/>
      <protection/>
    </xf>
    <xf numFmtId="183" fontId="13" fillId="0" borderId="0" xfId="15" applyNumberFormat="1" applyFont="1" applyFill="1" applyBorder="1" applyAlignment="1">
      <alignment/>
    </xf>
    <xf numFmtId="37" fontId="13" fillId="0" borderId="0" xfId="21" applyNumberFormat="1" applyFont="1" applyFill="1" applyBorder="1">
      <alignment/>
      <protection/>
    </xf>
    <xf numFmtId="183" fontId="13" fillId="0" borderId="0" xfId="15" applyNumberFormat="1" applyFont="1" applyFill="1" applyBorder="1" applyAlignment="1">
      <alignment horizontal="right"/>
    </xf>
    <xf numFmtId="183" fontId="5" fillId="0" borderId="3" xfId="15" applyNumberFormat="1" applyFont="1" applyFill="1" applyBorder="1" applyAlignment="1">
      <alignment vertical="center"/>
    </xf>
    <xf numFmtId="183" fontId="17" fillId="0" borderId="3" xfId="15" applyNumberFormat="1" applyFont="1" applyFill="1" applyBorder="1" applyAlignment="1">
      <alignment vertical="center"/>
    </xf>
    <xf numFmtId="37" fontId="4" fillId="0" borderId="0" xfId="0" applyNumberFormat="1" applyFont="1" applyBorder="1" applyAlignment="1">
      <alignment horizontal="right"/>
    </xf>
    <xf numFmtId="0" fontId="4" fillId="0" borderId="0" xfId="0" applyFont="1" applyBorder="1" applyAlignment="1">
      <alignment/>
    </xf>
    <xf numFmtId="196" fontId="7" fillId="0" borderId="0" xfId="0" applyNumberFormat="1" applyFont="1" applyBorder="1" applyAlignment="1">
      <alignment horizontal="right"/>
    </xf>
    <xf numFmtId="169" fontId="4" fillId="0" borderId="0" xfId="0" applyNumberFormat="1" applyBorder="1" applyAlignment="1">
      <alignment/>
    </xf>
    <xf numFmtId="37" fontId="4" fillId="0" borderId="0" xfId="0" applyNumberFormat="1" applyFont="1" applyBorder="1" applyAlignment="1">
      <alignment/>
    </xf>
    <xf numFmtId="0" fontId="4" fillId="0" borderId="0" xfId="0" applyFont="1" applyFill="1" applyAlignment="1">
      <alignment/>
    </xf>
    <xf numFmtId="49" fontId="20" fillId="0" borderId="0" xfId="23" applyNumberFormat="1" applyFont="1" applyFill="1" applyAlignment="1">
      <alignment horizontal="left"/>
      <protection/>
    </xf>
    <xf numFmtId="49" fontId="20" fillId="0" borderId="0" xfId="23" applyNumberFormat="1" applyFont="1" applyFill="1" applyAlignment="1">
      <alignment horizontal="center"/>
      <protection/>
    </xf>
    <xf numFmtId="1" fontId="17" fillId="0" borderId="0" xfId="23" applyNumberFormat="1" applyFont="1" applyFill="1" applyAlignment="1" applyProtection="1">
      <alignment horizontal="left"/>
      <protection locked="0"/>
    </xf>
    <xf numFmtId="1" fontId="20" fillId="0" borderId="0" xfId="23" applyNumberFormat="1" applyFont="1" applyFill="1" applyBorder="1" applyAlignment="1" applyProtection="1">
      <alignment horizontal="left"/>
      <protection locked="0"/>
    </xf>
    <xf numFmtId="187" fontId="17" fillId="0" borderId="0" xfId="23" applyNumberFormat="1" applyFont="1" applyFill="1" applyBorder="1" applyAlignment="1" applyProtection="1">
      <alignment/>
      <protection locked="0"/>
    </xf>
    <xf numFmtId="187" fontId="17" fillId="0" borderId="0" xfId="23" applyNumberFormat="1" applyFont="1" applyFill="1" applyAlignment="1" applyProtection="1">
      <alignment/>
      <protection locked="0"/>
    </xf>
    <xf numFmtId="1" fontId="20" fillId="0" borderId="0" xfId="23" applyNumberFormat="1" applyFont="1" applyFill="1" applyBorder="1" applyAlignment="1" applyProtection="1">
      <alignment/>
      <protection locked="0"/>
    </xf>
    <xf numFmtId="37" fontId="20" fillId="0" borderId="0" xfId="0" applyNumberFormat="1" applyFont="1" applyFill="1" applyAlignment="1">
      <alignment horizontal="left"/>
    </xf>
    <xf numFmtId="187" fontId="17" fillId="0" borderId="0" xfId="23" applyNumberFormat="1" applyFont="1" applyFill="1" applyBorder="1" applyProtection="1">
      <alignment/>
      <protection locked="0"/>
    </xf>
    <xf numFmtId="187" fontId="17" fillId="0" borderId="0" xfId="23" applyNumberFormat="1" applyFont="1" applyFill="1" applyProtection="1">
      <alignment/>
      <protection locked="0"/>
    </xf>
    <xf numFmtId="1" fontId="20" fillId="0" borderId="0" xfId="23" applyNumberFormat="1" applyFont="1" applyFill="1" applyBorder="1" applyProtection="1">
      <alignment/>
      <protection locked="0"/>
    </xf>
    <xf numFmtId="49" fontId="20" fillId="0" borderId="0" xfId="23" applyNumberFormat="1" applyFont="1" applyFill="1" applyBorder="1" applyAlignment="1">
      <alignment horizontal="center"/>
      <protection/>
    </xf>
    <xf numFmtId="2" fontId="20" fillId="0" borderId="0" xfId="23" applyNumberFormat="1" applyFont="1" applyFill="1" applyBorder="1">
      <alignment/>
      <protection/>
    </xf>
    <xf numFmtId="1" fontId="17" fillId="0" borderId="0" xfId="23" applyNumberFormat="1" applyFont="1" applyFill="1" applyBorder="1" applyProtection="1">
      <alignment/>
      <protection locked="0"/>
    </xf>
    <xf numFmtId="187" fontId="20" fillId="0" borderId="0" xfId="23" applyNumberFormat="1" applyFont="1" applyFill="1" applyBorder="1" applyProtection="1">
      <alignment/>
      <protection locked="0"/>
    </xf>
    <xf numFmtId="49" fontId="20" fillId="0" borderId="0" xfId="23" applyNumberFormat="1" applyFont="1" applyFill="1" applyBorder="1" applyAlignment="1">
      <alignment horizontal="left"/>
      <protection/>
    </xf>
    <xf numFmtId="1" fontId="20" fillId="0" borderId="0" xfId="23" applyNumberFormat="1" applyFont="1" applyFill="1" applyBorder="1" applyAlignment="1" applyProtection="1">
      <alignment horizontal="left"/>
      <protection locked="0"/>
    </xf>
    <xf numFmtId="49" fontId="20" fillId="0" borderId="0" xfId="23" applyNumberFormat="1" applyFont="1" applyFill="1" applyBorder="1" applyAlignment="1" quotePrefix="1">
      <alignment horizontal="center"/>
      <protection/>
    </xf>
    <xf numFmtId="1" fontId="17" fillId="0" borderId="0" xfId="23" applyNumberFormat="1" applyFont="1" applyFill="1" applyBorder="1" applyAlignment="1" applyProtection="1">
      <alignment horizontal="justify" vertical="top" wrapText="1"/>
      <protection locked="0"/>
    </xf>
    <xf numFmtId="37" fontId="19" fillId="0" borderId="0" xfId="0" applyNumberFormat="1" applyFont="1" applyFill="1" applyAlignment="1">
      <alignment horizontal="justify" vertical="top" wrapText="1"/>
    </xf>
    <xf numFmtId="2" fontId="20" fillId="0" borderId="0" xfId="23" applyNumberFormat="1" applyFont="1" applyFill="1" applyBorder="1" applyAlignment="1">
      <alignment horizontal="center"/>
      <protection/>
    </xf>
    <xf numFmtId="2" fontId="17" fillId="0" borderId="0" xfId="23" applyNumberFormat="1" applyFont="1" applyFill="1" applyBorder="1">
      <alignment/>
      <protection/>
    </xf>
    <xf numFmtId="183" fontId="17" fillId="0" borderId="0" xfId="15" applyNumberFormat="1" applyFont="1" applyFill="1" applyBorder="1" applyAlignment="1" applyProtection="1">
      <alignment horizontal="justify" vertical="top" wrapText="1"/>
      <protection locked="0"/>
    </xf>
    <xf numFmtId="49" fontId="17" fillId="0" borderId="0" xfId="23" applyNumberFormat="1" applyFont="1" applyFill="1" applyBorder="1" applyAlignment="1">
      <alignment horizontal="center"/>
      <protection/>
    </xf>
    <xf numFmtId="2" fontId="17" fillId="0" borderId="0" xfId="23" applyNumberFormat="1" applyFont="1" applyFill="1" applyBorder="1">
      <alignment/>
      <protection/>
    </xf>
    <xf numFmtId="2" fontId="20" fillId="0" borderId="0" xfId="23" applyNumberFormat="1" applyFont="1" applyFill="1" applyBorder="1">
      <alignment/>
      <protection/>
    </xf>
    <xf numFmtId="186" fontId="20" fillId="0" borderId="0" xfId="23" applyNumberFormat="1" applyFont="1" applyFill="1" applyBorder="1" applyAlignment="1" applyProtection="1">
      <alignment horizontal="right"/>
      <protection locked="0"/>
    </xf>
    <xf numFmtId="186" fontId="17" fillId="0" borderId="0" xfId="23" applyNumberFormat="1" applyFont="1" applyFill="1" applyBorder="1" applyAlignment="1" applyProtection="1">
      <alignment horizontal="right"/>
      <protection locked="0"/>
    </xf>
    <xf numFmtId="49" fontId="20" fillId="0" borderId="0" xfId="23" applyNumberFormat="1" applyFont="1" applyFill="1" applyBorder="1" applyAlignment="1">
      <alignment horizontal="center" vertical="top"/>
      <protection/>
    </xf>
    <xf numFmtId="49" fontId="17" fillId="0" borderId="0" xfId="23" applyNumberFormat="1" applyFont="1" applyFill="1" applyBorder="1" applyAlignment="1">
      <alignment horizontal="center" vertical="top"/>
      <protection/>
    </xf>
    <xf numFmtId="1" fontId="20" fillId="0" borderId="0" xfId="23" applyNumberFormat="1" applyFont="1" applyFill="1" applyProtection="1">
      <alignment/>
      <protection locked="0"/>
    </xf>
    <xf numFmtId="1" fontId="17" fillId="0" borderId="0" xfId="23" applyNumberFormat="1" applyFont="1" applyFill="1" applyProtection="1">
      <alignment/>
      <protection locked="0"/>
    </xf>
    <xf numFmtId="186" fontId="17" fillId="0" borderId="0" xfId="23" applyNumberFormat="1" applyFont="1" applyFill="1" applyAlignment="1" applyProtection="1">
      <alignment horizontal="right"/>
      <protection locked="0"/>
    </xf>
    <xf numFmtId="183" fontId="17" fillId="0" borderId="5" xfId="15" applyNumberFormat="1" applyFont="1" applyFill="1" applyBorder="1" applyAlignment="1">
      <alignment/>
    </xf>
    <xf numFmtId="37" fontId="19" fillId="0" borderId="0" xfId="0" applyNumberFormat="1" applyFont="1" applyFill="1" applyAlignment="1">
      <alignment horizontal="justify" wrapText="1"/>
    </xf>
    <xf numFmtId="37" fontId="17" fillId="0" borderId="0" xfId="0" applyNumberFormat="1" applyFont="1" applyFill="1" applyAlignment="1">
      <alignment horizontal="justify" vertical="top" wrapText="1"/>
    </xf>
    <xf numFmtId="37" fontId="20" fillId="0" borderId="0" xfId="0" applyNumberFormat="1" applyFont="1" applyFill="1" applyAlignment="1">
      <alignment horizontal="center" vertical="top" wrapText="1"/>
    </xf>
    <xf numFmtId="1" fontId="17" fillId="0" borderId="0" xfId="23" applyNumberFormat="1" applyFont="1" applyFill="1" applyBorder="1" applyAlignment="1" applyProtection="1">
      <alignment horizontal="left"/>
      <protection locked="0"/>
    </xf>
    <xf numFmtId="186" fontId="20" fillId="0" borderId="0" xfId="23" applyNumberFormat="1" applyFont="1" applyFill="1" applyBorder="1" applyAlignment="1">
      <alignment horizontal="right"/>
      <protection/>
    </xf>
    <xf numFmtId="186" fontId="17" fillId="0" borderId="0" xfId="23" applyNumberFormat="1" applyFont="1" applyFill="1" applyBorder="1" applyAlignment="1">
      <alignment horizontal="right"/>
      <protection/>
    </xf>
    <xf numFmtId="37" fontId="20" fillId="0" borderId="0" xfId="15" applyNumberFormat="1" applyFont="1" applyFill="1" applyBorder="1" applyAlignment="1" applyProtection="1">
      <alignment horizontal="right"/>
      <protection locked="0"/>
    </xf>
    <xf numFmtId="37" fontId="17" fillId="0" borderId="0" xfId="23" applyNumberFormat="1" applyFont="1" applyFill="1" applyBorder="1" applyAlignment="1" applyProtection="1">
      <alignment horizontal="right"/>
      <protection locked="0"/>
    </xf>
    <xf numFmtId="37" fontId="17" fillId="0" borderId="0" xfId="23" applyNumberFormat="1" applyFont="1" applyFill="1" applyBorder="1">
      <alignment/>
      <protection/>
    </xf>
    <xf numFmtId="37" fontId="20" fillId="0" borderId="0" xfId="23" applyNumberFormat="1" applyFont="1" applyFill="1" applyBorder="1" applyProtection="1">
      <alignment/>
      <protection locked="0"/>
    </xf>
    <xf numFmtId="37" fontId="17" fillId="0" borderId="0" xfId="23" applyNumberFormat="1" applyFont="1" applyFill="1" applyBorder="1" applyProtection="1">
      <alignment/>
      <protection locked="0"/>
    </xf>
    <xf numFmtId="186" fontId="17" fillId="0" borderId="0" xfId="23" applyNumberFormat="1" applyFont="1" applyFill="1" applyBorder="1" applyAlignment="1">
      <alignment horizontal="right"/>
      <protection/>
    </xf>
    <xf numFmtId="2" fontId="20" fillId="0" borderId="0" xfId="23" applyNumberFormat="1" applyFont="1" applyFill="1">
      <alignment/>
      <protection/>
    </xf>
    <xf numFmtId="2" fontId="17" fillId="0" borderId="0" xfId="23" applyNumberFormat="1" applyFont="1" applyFill="1">
      <alignment/>
      <protection/>
    </xf>
    <xf numFmtId="1" fontId="17" fillId="0" borderId="0" xfId="23" applyNumberFormat="1" applyFont="1" applyFill="1" applyBorder="1" applyAlignment="1" applyProtection="1">
      <alignment horizontal="left"/>
      <protection locked="0"/>
    </xf>
    <xf numFmtId="37" fontId="17" fillId="0" borderId="0" xfId="0" applyNumberFormat="1" applyFont="1" applyFill="1" applyBorder="1" applyAlignment="1">
      <alignment horizontal="right"/>
    </xf>
    <xf numFmtId="37" fontId="17" fillId="0" borderId="0" xfId="0" applyNumberFormat="1" applyFont="1" applyFill="1" applyBorder="1" applyAlignment="1">
      <alignment horizontal="center"/>
    </xf>
    <xf numFmtId="37" fontId="20" fillId="0" borderId="0" xfId="0" applyNumberFormat="1" applyFont="1" applyFill="1" applyBorder="1" applyAlignment="1">
      <alignment horizontal="right" wrapText="1"/>
    </xf>
    <xf numFmtId="37" fontId="20" fillId="0" borderId="0" xfId="0" applyNumberFormat="1" applyFont="1" applyFill="1" applyBorder="1" applyAlignment="1">
      <alignment horizontal="right"/>
    </xf>
    <xf numFmtId="183" fontId="17" fillId="0" borderId="1" xfId="15" applyNumberFormat="1" applyFont="1" applyFill="1" applyBorder="1" applyAlignment="1">
      <alignment horizontal="right"/>
    </xf>
    <xf numFmtId="49" fontId="17" fillId="0" borderId="0" xfId="23" applyNumberFormat="1" applyFont="1" applyFill="1" applyBorder="1" applyAlignment="1" quotePrefix="1">
      <alignment horizontal="center" vertical="top"/>
      <protection/>
    </xf>
    <xf numFmtId="1" fontId="17" fillId="0" borderId="0" xfId="0" applyNumberFormat="1" applyFont="1" applyFill="1" applyBorder="1" applyAlignment="1" applyProtection="1">
      <alignment horizontal="justify" vertical="top"/>
      <protection locked="0"/>
    </xf>
    <xf numFmtId="37" fontId="19" fillId="0" borderId="0" xfId="0" applyNumberFormat="1" applyFont="1" applyFill="1" applyAlignment="1">
      <alignment horizontal="justify" vertical="top"/>
    </xf>
    <xf numFmtId="37" fontId="20" fillId="0" borderId="0" xfId="0" applyNumberFormat="1" applyFont="1" applyFill="1" applyAlignment="1" quotePrefix="1">
      <alignment horizontal="center"/>
    </xf>
    <xf numFmtId="37" fontId="20" fillId="0" borderId="0" xfId="0" applyNumberFormat="1" applyFont="1" applyFill="1" applyAlignment="1">
      <alignment/>
    </xf>
    <xf numFmtId="169" fontId="17" fillId="0" borderId="0" xfId="23" applyNumberFormat="1" applyFont="1" applyFill="1" applyBorder="1">
      <alignment/>
      <protection/>
    </xf>
    <xf numFmtId="169" fontId="17" fillId="0" borderId="0" xfId="23" applyNumberFormat="1" applyFont="1" applyFill="1">
      <alignment/>
      <protection/>
    </xf>
    <xf numFmtId="169" fontId="20" fillId="0" borderId="0" xfId="23" applyNumberFormat="1" applyFont="1" applyFill="1" applyBorder="1">
      <alignment/>
      <protection/>
    </xf>
    <xf numFmtId="37" fontId="30" fillId="0" borderId="0" xfId="0" applyNumberFormat="1" applyFont="1" applyFill="1" applyAlignment="1">
      <alignment horizontal="center"/>
    </xf>
    <xf numFmtId="37" fontId="17" fillId="0" borderId="0" xfId="0" applyNumberFormat="1" applyFont="1" applyFill="1" applyAlignment="1">
      <alignment vertical="top"/>
    </xf>
    <xf numFmtId="169" fontId="17" fillId="0" borderId="0" xfId="23" applyNumberFormat="1" applyFont="1" applyFill="1" applyBorder="1" applyAlignment="1">
      <alignment vertical="top"/>
      <protection/>
    </xf>
    <xf numFmtId="169" fontId="17" fillId="0" borderId="0" xfId="23" applyNumberFormat="1" applyFont="1" applyFill="1" applyAlignment="1">
      <alignment vertical="top"/>
      <protection/>
    </xf>
    <xf numFmtId="169" fontId="20" fillId="0" borderId="0" xfId="23" applyNumberFormat="1" applyFont="1" applyFill="1" applyBorder="1" applyAlignment="1">
      <alignment vertical="top"/>
      <protection/>
    </xf>
    <xf numFmtId="2" fontId="17" fillId="0" borderId="0" xfId="23" applyNumberFormat="1" applyFont="1">
      <alignment/>
      <protection/>
    </xf>
    <xf numFmtId="37" fontId="20" fillId="0" borderId="0" xfId="0" applyNumberFormat="1" applyFont="1" applyFill="1" applyAlignment="1">
      <alignment/>
    </xf>
    <xf numFmtId="169" fontId="17" fillId="0" borderId="0" xfId="23" applyNumberFormat="1" applyFont="1">
      <alignment/>
      <protection/>
    </xf>
    <xf numFmtId="2" fontId="17" fillId="0" borderId="0" xfId="23" applyNumberFormat="1" applyFont="1" applyAlignment="1">
      <alignment horizontal="left"/>
      <protection/>
    </xf>
    <xf numFmtId="49" fontId="17" fillId="0" borderId="0" xfId="23" applyNumberFormat="1" applyFont="1">
      <alignment/>
      <protection/>
    </xf>
    <xf numFmtId="37" fontId="20" fillId="0" borderId="0" xfId="0" applyNumberFormat="1" applyFont="1" applyFill="1" applyBorder="1" applyAlignment="1">
      <alignment horizontal="center"/>
    </xf>
    <xf numFmtId="37" fontId="20" fillId="0" borderId="1" xfId="0" applyNumberFormat="1" applyFont="1" applyFill="1" applyBorder="1" applyAlignment="1">
      <alignment horizontal="right"/>
    </xf>
    <xf numFmtId="37" fontId="20" fillId="0" borderId="1" xfId="0" applyNumberFormat="1" applyFont="1" applyFill="1" applyBorder="1" applyAlignment="1">
      <alignment horizontal="center"/>
    </xf>
    <xf numFmtId="185" fontId="20" fillId="0" borderId="0" xfId="0" applyNumberFormat="1" applyFont="1" applyFill="1" applyBorder="1" applyAlignment="1" quotePrefix="1">
      <alignment/>
    </xf>
    <xf numFmtId="185" fontId="20" fillId="0" borderId="6" xfId="0" applyNumberFormat="1" applyFont="1" applyFill="1" applyBorder="1" applyAlignment="1" quotePrefix="1">
      <alignment horizontal="right"/>
    </xf>
    <xf numFmtId="185" fontId="20" fillId="0" borderId="6" xfId="0" applyNumberFormat="1" applyFont="1" applyFill="1" applyBorder="1" applyAlignment="1" quotePrefix="1">
      <alignment/>
    </xf>
    <xf numFmtId="1" fontId="17" fillId="0" borderId="0" xfId="0" applyNumberFormat="1" applyFont="1" applyFill="1" applyBorder="1" applyAlignment="1" applyProtection="1">
      <alignment horizontal="left"/>
      <protection locked="0"/>
    </xf>
    <xf numFmtId="1" fontId="20" fillId="0" borderId="0" xfId="23" applyNumberFormat="1" applyFont="1" applyFill="1" applyBorder="1" applyAlignment="1" applyProtection="1">
      <alignment horizontal="center"/>
      <protection locked="0"/>
    </xf>
    <xf numFmtId="1" fontId="20" fillId="0" borderId="2" xfId="23" applyNumberFormat="1" applyFont="1" applyFill="1" applyBorder="1" applyAlignment="1" applyProtection="1">
      <alignment horizontal="right"/>
      <protection locked="0"/>
    </xf>
    <xf numFmtId="37" fontId="17" fillId="0" borderId="0" xfId="0" applyFont="1" applyFill="1" applyAlignment="1">
      <alignment horizontal="justify" wrapText="1"/>
    </xf>
    <xf numFmtId="1" fontId="17" fillId="0" borderId="0" xfId="23" applyNumberFormat="1" applyFont="1" applyFill="1" applyBorder="1" applyAlignment="1" applyProtection="1">
      <alignment horizontal="center" vertical="top"/>
      <protection locked="0"/>
    </xf>
    <xf numFmtId="1" fontId="20" fillId="0" borderId="0" xfId="23" applyNumberFormat="1" applyFont="1" applyFill="1" applyBorder="1" applyAlignment="1" applyProtection="1">
      <alignment horizontal="right" vertical="top"/>
      <protection locked="0"/>
    </xf>
    <xf numFmtId="1" fontId="17" fillId="0" borderId="0" xfId="0" applyNumberFormat="1" applyFont="1" applyFill="1" applyBorder="1" applyAlignment="1" applyProtection="1" quotePrefix="1">
      <alignment horizontal="left"/>
      <protection locked="0"/>
    </xf>
    <xf numFmtId="1" fontId="17" fillId="0" borderId="0" xfId="23" applyNumberFormat="1" applyFont="1" applyFill="1" applyBorder="1" applyAlignment="1" applyProtection="1" quotePrefix="1">
      <alignment horizontal="left"/>
      <protection locked="0"/>
    </xf>
    <xf numFmtId="37" fontId="17" fillId="0" borderId="0" xfId="23" applyNumberFormat="1" applyFont="1" applyFill="1" applyBorder="1" applyAlignment="1">
      <alignment horizontal="right"/>
      <protection/>
    </xf>
    <xf numFmtId="183" fontId="17" fillId="0" borderId="0" xfId="15" applyNumberFormat="1" applyFont="1" applyFill="1" applyBorder="1" applyAlignment="1">
      <alignment horizontal="right"/>
    </xf>
    <xf numFmtId="37" fontId="17" fillId="0" borderId="0" xfId="0" applyNumberFormat="1" applyFont="1" applyFill="1" applyBorder="1" applyAlignment="1" applyProtection="1">
      <alignment/>
      <protection locked="0"/>
    </xf>
    <xf numFmtId="183" fontId="17" fillId="0" borderId="5" xfId="15" applyNumberFormat="1" applyFont="1" applyFill="1" applyBorder="1" applyAlignment="1">
      <alignment horizontal="right"/>
    </xf>
    <xf numFmtId="37" fontId="17" fillId="0" borderId="5" xfId="23" applyNumberFormat="1" applyFont="1" applyFill="1" applyBorder="1" applyAlignment="1" applyProtection="1">
      <alignment horizontal="right"/>
      <protection locked="0"/>
    </xf>
    <xf numFmtId="1" fontId="20" fillId="0" borderId="0" xfId="0" applyNumberFormat="1" applyFont="1" applyFill="1" applyBorder="1" applyAlignment="1" applyProtection="1">
      <alignment/>
      <protection locked="0"/>
    </xf>
    <xf numFmtId="37" fontId="20" fillId="0" borderId="0" xfId="15" applyNumberFormat="1" applyFont="1" applyFill="1" applyBorder="1" applyAlignment="1">
      <alignment/>
    </xf>
    <xf numFmtId="1" fontId="17" fillId="0" borderId="0" xfId="0" applyNumberFormat="1" applyFont="1" applyFill="1" applyBorder="1" applyAlignment="1" applyProtection="1">
      <alignment/>
      <protection locked="0"/>
    </xf>
    <xf numFmtId="37" fontId="17" fillId="0" borderId="0" xfId="23" applyNumberFormat="1" applyFont="1" applyFill="1" applyBorder="1" applyAlignment="1">
      <alignment horizontal="right"/>
      <protection/>
    </xf>
    <xf numFmtId="37" fontId="17" fillId="0" borderId="0" xfId="23" applyNumberFormat="1" applyFont="1" applyFill="1" applyBorder="1" applyAlignment="1" applyProtection="1">
      <alignment horizontal="right"/>
      <protection locked="0"/>
    </xf>
    <xf numFmtId="37" fontId="17" fillId="0" borderId="0" xfId="15" applyNumberFormat="1" applyFont="1" applyFill="1" applyBorder="1" applyAlignment="1">
      <alignment/>
    </xf>
    <xf numFmtId="171" fontId="17" fillId="0" borderId="0" xfId="15" applyFont="1" applyFill="1" applyBorder="1" applyAlignment="1" applyProtection="1">
      <alignment horizontal="right"/>
      <protection locked="0"/>
    </xf>
    <xf numFmtId="37" fontId="20" fillId="0" borderId="0" xfId="23" applyNumberFormat="1" applyFont="1" applyFill="1" applyBorder="1" applyAlignment="1">
      <alignment horizontal="right"/>
      <protection/>
    </xf>
    <xf numFmtId="1" fontId="20" fillId="0" borderId="0" xfId="23" applyNumberFormat="1" applyFont="1" applyFill="1" applyBorder="1" applyAlignment="1" applyProtection="1">
      <alignment horizontal="justify" wrapText="1"/>
      <protection locked="0"/>
    </xf>
    <xf numFmtId="37" fontId="20" fillId="0" borderId="0" xfId="0" applyNumberFormat="1" applyFont="1" applyFill="1" applyAlignment="1">
      <alignment horizontal="right" wrapText="1"/>
    </xf>
    <xf numFmtId="37" fontId="19" fillId="2" borderId="0" xfId="0" applyNumberFormat="1" applyFont="1" applyAlignment="1">
      <alignment horizontal="justify" wrapText="1"/>
    </xf>
    <xf numFmtId="171" fontId="20" fillId="0" borderId="1" xfId="15" applyFont="1" applyFill="1" applyBorder="1" applyAlignment="1" applyProtection="1">
      <alignment horizontal="right"/>
      <protection locked="0"/>
    </xf>
    <xf numFmtId="37" fontId="20" fillId="0" borderId="1" xfId="0" applyNumberFormat="1" applyFont="1" applyFill="1" applyBorder="1" applyAlignment="1">
      <alignment horizontal="right" wrapText="1"/>
    </xf>
    <xf numFmtId="171" fontId="17" fillId="0" borderId="0" xfId="15" applyFont="1" applyFill="1" applyBorder="1" applyAlignment="1" applyProtection="1">
      <alignment horizontal="left"/>
      <protection locked="0"/>
    </xf>
    <xf numFmtId="189" fontId="20" fillId="0" borderId="0" xfId="23" applyNumberFormat="1" applyFont="1" applyFill="1" applyBorder="1">
      <alignment/>
      <protection/>
    </xf>
    <xf numFmtId="37" fontId="20" fillId="0" borderId="0" xfId="23" applyNumberFormat="1" applyFont="1" applyFill="1" applyBorder="1" applyAlignment="1" applyProtection="1">
      <alignment horizontal="right"/>
      <protection locked="0"/>
    </xf>
    <xf numFmtId="189" fontId="17" fillId="0" borderId="0" xfId="23" applyNumberFormat="1" applyFont="1" applyFill="1" applyBorder="1">
      <alignment/>
      <protection/>
    </xf>
    <xf numFmtId="171" fontId="20" fillId="0" borderId="0" xfId="15" applyFont="1" applyFill="1" applyBorder="1" applyAlignment="1" applyProtection="1">
      <alignment horizontal="right"/>
      <protection locked="0"/>
    </xf>
    <xf numFmtId="171" fontId="20" fillId="0" borderId="0" xfId="15" applyFont="1" applyFill="1" applyBorder="1" applyAlignment="1" applyProtection="1" quotePrefix="1">
      <alignment horizontal="right" vertical="center"/>
      <protection locked="0"/>
    </xf>
    <xf numFmtId="171" fontId="17" fillId="0" borderId="0" xfId="15" applyFont="1" applyFill="1" applyBorder="1" applyAlignment="1" applyProtection="1">
      <alignment horizontal="right" vertical="center"/>
      <protection locked="0"/>
    </xf>
    <xf numFmtId="171" fontId="20" fillId="0" borderId="0" xfId="15" applyFont="1" applyFill="1" applyBorder="1" applyAlignment="1" applyProtection="1">
      <alignment horizontal="right" vertical="center"/>
      <protection locked="0"/>
    </xf>
    <xf numFmtId="1" fontId="17" fillId="0" borderId="0" xfId="0" applyNumberFormat="1" applyFont="1" applyFill="1" applyBorder="1" applyAlignment="1" applyProtection="1">
      <alignment/>
      <protection locked="0"/>
    </xf>
    <xf numFmtId="183" fontId="17" fillId="0" borderId="0" xfId="15" applyNumberFormat="1" applyFont="1" applyFill="1" applyBorder="1" applyAlignment="1" applyProtection="1">
      <alignment horizontal="right"/>
      <protection locked="0"/>
    </xf>
    <xf numFmtId="183" fontId="17" fillId="0" borderId="0" xfId="15" applyNumberFormat="1" applyFont="1" applyFill="1" applyBorder="1" applyAlignment="1" applyProtection="1">
      <alignment horizontal="right"/>
      <protection locked="0"/>
    </xf>
    <xf numFmtId="1" fontId="17" fillId="0" borderId="0" xfId="0" applyNumberFormat="1" applyFont="1" applyFill="1" applyBorder="1" applyAlignment="1" applyProtection="1">
      <alignment/>
      <protection locked="0"/>
    </xf>
    <xf numFmtId="2" fontId="17" fillId="0" borderId="0" xfId="23" applyNumberFormat="1" applyFont="1" applyFill="1" applyBorder="1" applyAlignment="1" applyProtection="1">
      <alignment horizontal="left"/>
      <protection locked="0"/>
    </xf>
    <xf numFmtId="183" fontId="17" fillId="0" borderId="0" xfId="15" applyNumberFormat="1" applyFont="1" applyFill="1" applyBorder="1" applyAlignment="1" applyProtection="1" quotePrefix="1">
      <alignment horizontal="right"/>
      <protection locked="0"/>
    </xf>
    <xf numFmtId="37" fontId="17" fillId="0" borderId="0" xfId="23" applyNumberFormat="1" applyFont="1" applyFill="1" applyBorder="1" applyProtection="1">
      <alignment/>
      <protection locked="0"/>
    </xf>
    <xf numFmtId="37" fontId="17" fillId="0" borderId="0" xfId="23" applyNumberFormat="1" applyFont="1" applyFill="1" applyBorder="1" applyAlignment="1" applyProtection="1">
      <alignment vertical="top"/>
      <protection locked="0"/>
    </xf>
    <xf numFmtId="186" fontId="20" fillId="0" borderId="0" xfId="23" applyNumberFormat="1" applyFont="1" applyFill="1" applyBorder="1" applyAlignment="1">
      <alignment horizontal="right" vertical="top"/>
      <protection/>
    </xf>
    <xf numFmtId="186" fontId="17" fillId="0" borderId="0" xfId="23" applyNumberFormat="1" applyFont="1" applyFill="1" applyBorder="1" applyAlignment="1">
      <alignment horizontal="right" vertical="top"/>
      <protection/>
    </xf>
    <xf numFmtId="37" fontId="17" fillId="0" borderId="0" xfId="23" applyNumberFormat="1" applyFont="1" applyFill="1" applyBorder="1" applyAlignment="1">
      <alignment vertical="top"/>
      <protection/>
    </xf>
    <xf numFmtId="2" fontId="20" fillId="0" borderId="0" xfId="23" applyNumberFormat="1" applyFont="1" applyFill="1" applyBorder="1" applyAlignment="1">
      <alignment horizontal="center"/>
      <protection/>
    </xf>
    <xf numFmtId="37" fontId="19" fillId="2" borderId="0" xfId="0" applyNumberFormat="1" applyFont="1" applyAlignment="1">
      <alignment/>
    </xf>
    <xf numFmtId="2" fontId="17" fillId="0" borderId="0" xfId="23" applyNumberFormat="1" applyFont="1" applyFill="1" applyBorder="1" applyAlignment="1">
      <alignment horizontal="center" vertical="top"/>
      <protection/>
    </xf>
    <xf numFmtId="1" fontId="17" fillId="0" borderId="0" xfId="0" applyNumberFormat="1" applyFont="1" applyFill="1" applyBorder="1" applyAlignment="1" applyProtection="1">
      <alignment horizontal="justify" wrapText="1"/>
      <protection locked="0"/>
    </xf>
    <xf numFmtId="37" fontId="20" fillId="0" borderId="0" xfId="0" applyNumberFormat="1" applyFont="1" applyFill="1" applyBorder="1" applyAlignment="1">
      <alignment wrapText="1"/>
    </xf>
    <xf numFmtId="171" fontId="20" fillId="0" borderId="7" xfId="15" applyFont="1" applyFill="1" applyBorder="1" applyAlignment="1" applyProtection="1" quotePrefix="1">
      <alignment horizontal="right"/>
      <protection locked="0"/>
    </xf>
    <xf numFmtId="183" fontId="20" fillId="0" borderId="0" xfId="15" applyNumberFormat="1" applyFont="1" applyFill="1" applyBorder="1" applyAlignment="1" applyProtection="1" quotePrefix="1">
      <alignment horizontal="right"/>
      <protection locked="0"/>
    </xf>
    <xf numFmtId="183" fontId="20" fillId="0" borderId="0" xfId="15" applyNumberFormat="1" applyFont="1" applyFill="1" applyBorder="1" applyAlignment="1" applyProtection="1">
      <alignment horizontal="right"/>
      <protection locked="0"/>
    </xf>
    <xf numFmtId="37" fontId="20" fillId="0" borderId="0" xfId="21" applyNumberFormat="1" applyFont="1" applyFill="1" applyAlignment="1">
      <alignment horizontal="justify" vertical="center" wrapText="1"/>
      <protection/>
    </xf>
    <xf numFmtId="183" fontId="5" fillId="0" borderId="4" xfId="0" applyNumberFormat="1" applyFont="1" applyFill="1" applyBorder="1" applyAlignment="1">
      <alignment/>
    </xf>
    <xf numFmtId="37" fontId="19" fillId="0" borderId="0" xfId="0" applyNumberFormat="1" applyFont="1" applyFill="1" applyBorder="1" applyAlignment="1">
      <alignment horizontal="justify" wrapText="1"/>
    </xf>
    <xf numFmtId="37" fontId="31" fillId="2" borderId="0" xfId="0" applyNumberFormat="1" applyFont="1" applyAlignment="1">
      <alignment/>
    </xf>
    <xf numFmtId="2" fontId="17" fillId="0" borderId="0" xfId="23" applyNumberFormat="1" applyFont="1" applyFill="1" applyBorder="1" applyAlignment="1">
      <alignment horizontal="justify" vertical="top" wrapText="1"/>
      <protection/>
    </xf>
    <xf numFmtId="37" fontId="19" fillId="0" borderId="0" xfId="0" applyNumberFormat="1" applyFont="1" applyFill="1" applyBorder="1" applyAlignment="1">
      <alignment horizontal="justify" vertical="top" wrapText="1"/>
    </xf>
    <xf numFmtId="37" fontId="19" fillId="0" borderId="0" xfId="0" applyNumberFormat="1" applyFont="1" applyFill="1" applyBorder="1" applyAlignment="1">
      <alignment horizontal="justify" vertical="center" wrapText="1"/>
    </xf>
    <xf numFmtId="183" fontId="18" fillId="0" borderId="3" xfId="15" applyNumberFormat="1" applyFont="1" applyFill="1" applyBorder="1" applyAlignment="1">
      <alignment vertical="center"/>
    </xf>
    <xf numFmtId="49" fontId="17" fillId="0" borderId="0" xfId="23" applyNumberFormat="1" applyFont="1" applyFill="1" applyBorder="1" applyAlignment="1">
      <alignment horizontal="left"/>
      <protection/>
    </xf>
    <xf numFmtId="183" fontId="17" fillId="0" borderId="1" xfId="15" applyNumberFormat="1" applyFont="1" applyFill="1" applyBorder="1" applyAlignment="1" applyProtection="1">
      <alignment horizontal="right"/>
      <protection locked="0"/>
    </xf>
    <xf numFmtId="183" fontId="17" fillId="0" borderId="5" xfId="15" applyNumberFormat="1" applyFont="1" applyFill="1" applyBorder="1" applyAlignment="1" applyProtection="1">
      <alignment horizontal="right"/>
      <protection locked="0"/>
    </xf>
    <xf numFmtId="183" fontId="18" fillId="0" borderId="0" xfId="15" applyNumberFormat="1" applyFont="1" applyFill="1" applyBorder="1" applyAlignment="1">
      <alignment vertical="center"/>
    </xf>
    <xf numFmtId="183" fontId="18" fillId="0" borderId="2" xfId="15" applyNumberFormat="1" applyFont="1" applyFill="1" applyBorder="1" applyAlignment="1">
      <alignment vertical="center"/>
    </xf>
    <xf numFmtId="183" fontId="18" fillId="0" borderId="4" xfId="15" applyNumberFormat="1" applyFont="1" applyFill="1" applyBorder="1" applyAlignment="1">
      <alignment vertical="center"/>
    </xf>
    <xf numFmtId="0" fontId="4" fillId="0" borderId="0" xfId="0" applyFont="1" applyAlignment="1">
      <alignment/>
    </xf>
    <xf numFmtId="37" fontId="7" fillId="0" borderId="0" xfId="22" applyFont="1">
      <alignment/>
      <protection/>
    </xf>
    <xf numFmtId="37" fontId="4" fillId="0" borderId="0" xfId="22" applyFont="1">
      <alignment/>
      <protection/>
    </xf>
    <xf numFmtId="37" fontId="4" fillId="0" borderId="0" xfId="22" applyFont="1" applyAlignment="1">
      <alignment horizontal="left"/>
      <protection/>
    </xf>
    <xf numFmtId="37" fontId="4" fillId="0" borderId="0" xfId="22" applyFont="1" applyAlignment="1" quotePrefix="1">
      <alignment horizontal="left"/>
      <protection/>
    </xf>
    <xf numFmtId="183" fontId="12" fillId="0" borderId="0" xfId="15" applyNumberFormat="1" applyFont="1" applyFill="1" applyBorder="1" applyAlignment="1">
      <alignment horizontal="right"/>
    </xf>
    <xf numFmtId="37" fontId="20" fillId="0" borderId="0" xfId="21" applyNumberFormat="1" applyFont="1" applyFill="1">
      <alignment/>
      <protection/>
    </xf>
    <xf numFmtId="183" fontId="12" fillId="0" borderId="3" xfId="15" applyNumberFormat="1" applyFont="1" applyFill="1" applyBorder="1" applyAlignment="1">
      <alignment/>
    </xf>
    <xf numFmtId="183" fontId="12" fillId="0" borderId="8" xfId="15" applyNumberFormat="1" applyFont="1" applyFill="1" applyBorder="1" applyAlignment="1">
      <alignment/>
    </xf>
    <xf numFmtId="183" fontId="12" fillId="0" borderId="2" xfId="15" applyNumberFormat="1" applyFont="1" applyFill="1" applyBorder="1" applyAlignment="1" quotePrefix="1">
      <alignment horizontal="right"/>
    </xf>
    <xf numFmtId="183" fontId="12" fillId="0" borderId="9" xfId="15" applyNumberFormat="1" applyFont="1" applyFill="1" applyBorder="1" applyAlignment="1" quotePrefix="1">
      <alignment horizontal="right"/>
    </xf>
    <xf numFmtId="183" fontId="12" fillId="0" borderId="10" xfId="15" applyNumberFormat="1" applyFont="1" applyFill="1" applyBorder="1" applyAlignment="1">
      <alignment/>
    </xf>
    <xf numFmtId="37" fontId="0" fillId="2" borderId="0" xfId="0" applyNumberFormat="1" applyAlignment="1">
      <alignment/>
    </xf>
    <xf numFmtId="183" fontId="12" fillId="0" borderId="11" xfId="15" applyNumberFormat="1" applyFont="1" applyFill="1" applyBorder="1" applyAlignment="1" quotePrefix="1">
      <alignment horizontal="right"/>
    </xf>
    <xf numFmtId="183" fontId="12" fillId="0" borderId="12" xfId="15" applyNumberFormat="1" applyFont="1" applyFill="1" applyBorder="1" applyAlignment="1">
      <alignment/>
    </xf>
    <xf numFmtId="38" fontId="11" fillId="0" borderId="0" xfId="0" applyNumberFormat="1" applyFont="1" applyFill="1" applyAlignment="1" quotePrefix="1">
      <alignment/>
    </xf>
    <xf numFmtId="37" fontId="20" fillId="0" borderId="0" xfId="0" applyNumberFormat="1" applyFont="1" applyFill="1" applyAlignment="1">
      <alignment vertical="top" wrapText="1"/>
    </xf>
    <xf numFmtId="183" fontId="5" fillId="0" borderId="0" xfId="15" applyNumberFormat="1" applyFont="1" applyFill="1" applyBorder="1" applyAlignment="1" quotePrefix="1">
      <alignment horizontal="right"/>
    </xf>
    <xf numFmtId="183" fontId="18" fillId="0" borderId="0" xfId="15" applyNumberFormat="1" applyFont="1" applyFill="1" applyBorder="1" applyAlignment="1" quotePrefix="1">
      <alignment horizontal="right"/>
    </xf>
    <xf numFmtId="183" fontId="5" fillId="0" borderId="4" xfId="15" applyNumberFormat="1" applyFont="1" applyFill="1" applyBorder="1" applyAlignment="1">
      <alignment horizontal="right" vertical="center"/>
    </xf>
    <xf numFmtId="2" fontId="17" fillId="0" borderId="0" xfId="23" applyNumberFormat="1" applyFont="1" applyFill="1" applyBorder="1" applyAlignment="1">
      <alignment horizontal="left" indent="1"/>
      <protection/>
    </xf>
    <xf numFmtId="1" fontId="17" fillId="0" borderId="0" xfId="23" applyNumberFormat="1" applyFont="1" applyFill="1" applyBorder="1" applyAlignment="1" applyProtection="1">
      <alignment/>
      <protection locked="0"/>
    </xf>
    <xf numFmtId="183" fontId="17" fillId="0" borderId="0" xfId="15" applyNumberFormat="1" applyFont="1" applyFill="1" applyBorder="1" applyAlignment="1">
      <alignment/>
    </xf>
    <xf numFmtId="183" fontId="20" fillId="0" borderId="0" xfId="0" applyNumberFormat="1" applyFont="1" applyFill="1" applyBorder="1" applyAlignment="1" quotePrefix="1">
      <alignment horizontal="right"/>
    </xf>
    <xf numFmtId="171" fontId="18" fillId="0" borderId="0" xfId="15" applyFont="1" applyFill="1" applyBorder="1" applyAlignment="1">
      <alignment/>
    </xf>
    <xf numFmtId="171" fontId="17" fillId="0" borderId="0" xfId="15" applyFont="1" applyFill="1" applyBorder="1" applyAlignment="1">
      <alignment/>
    </xf>
    <xf numFmtId="171" fontId="18" fillId="0" borderId="6" xfId="15" applyFont="1" applyFill="1" applyBorder="1" applyAlignment="1">
      <alignment/>
    </xf>
    <xf numFmtId="171" fontId="19" fillId="0" borderId="6" xfId="15" applyFont="1" applyFill="1" applyBorder="1" applyAlignment="1">
      <alignment/>
    </xf>
    <xf numFmtId="171" fontId="17" fillId="0" borderId="6" xfId="15" applyFont="1" applyFill="1" applyBorder="1" applyAlignment="1">
      <alignment/>
    </xf>
    <xf numFmtId="37" fontId="8" fillId="0" borderId="0" xfId="0" applyFont="1" applyFill="1" applyAlignment="1">
      <alignment/>
    </xf>
    <xf numFmtId="183" fontId="12" fillId="0" borderId="3" xfId="15" applyNumberFormat="1" applyFont="1" applyFill="1" applyBorder="1" applyAlignment="1">
      <alignment horizontal="center"/>
    </xf>
    <xf numFmtId="37" fontId="11" fillId="0" borderId="0" xfId="22" applyFont="1" applyFill="1">
      <alignment/>
      <protection/>
    </xf>
    <xf numFmtId="0" fontId="11" fillId="0" borderId="0" xfId="0" applyFont="1" applyFill="1" applyAlignment="1">
      <alignment/>
    </xf>
    <xf numFmtId="169" fontId="12" fillId="0" borderId="11" xfId="0" applyNumberFormat="1" applyFont="1" applyFill="1" applyBorder="1" applyAlignment="1">
      <alignment horizontal="center"/>
    </xf>
    <xf numFmtId="0" fontId="12" fillId="0" borderId="0" xfId="0" applyFont="1" applyFill="1" applyAlignment="1">
      <alignment/>
    </xf>
    <xf numFmtId="38" fontId="11" fillId="0" borderId="0" xfId="0" applyNumberFormat="1" applyFont="1" applyFill="1" applyAlignment="1">
      <alignment wrapText="1"/>
    </xf>
    <xf numFmtId="183" fontId="12" fillId="0" borderId="13" xfId="15" applyNumberFormat="1" applyFont="1" applyFill="1" applyBorder="1" applyAlignment="1">
      <alignment/>
    </xf>
    <xf numFmtId="171" fontId="20" fillId="0" borderId="0" xfId="15" applyNumberFormat="1" applyFont="1" applyFill="1" applyBorder="1" applyAlignment="1" applyProtection="1" quotePrefix="1">
      <alignment horizontal="right"/>
      <protection locked="0"/>
    </xf>
    <xf numFmtId="171" fontId="17" fillId="0" borderId="0" xfId="15" applyNumberFormat="1" applyFont="1" applyFill="1" applyBorder="1" applyAlignment="1" applyProtection="1" quotePrefix="1">
      <alignment horizontal="right"/>
      <protection locked="0"/>
    </xf>
    <xf numFmtId="171" fontId="17" fillId="0" borderId="1" xfId="15" applyNumberFormat="1" applyFont="1" applyFill="1" applyBorder="1" applyAlignment="1" applyProtection="1" quotePrefix="1">
      <alignment horizontal="right"/>
      <protection locked="0"/>
    </xf>
    <xf numFmtId="1" fontId="17" fillId="0" borderId="0" xfId="23" applyNumberFormat="1" applyFont="1" applyFill="1" applyBorder="1" applyAlignment="1" applyProtection="1">
      <alignment horizontal="justify" vertical="top"/>
      <protection locked="0"/>
    </xf>
    <xf numFmtId="1" fontId="17" fillId="0" borderId="0" xfId="23" applyNumberFormat="1" applyFont="1" applyFill="1" applyBorder="1" applyAlignment="1" applyProtection="1">
      <alignment horizontal="justify" vertical="top"/>
      <protection locked="0"/>
    </xf>
    <xf numFmtId="37" fontId="20" fillId="0" borderId="0" xfId="23" applyNumberFormat="1" applyFont="1" applyFill="1" applyBorder="1">
      <alignment/>
      <protection/>
    </xf>
    <xf numFmtId="37" fontId="17" fillId="2" borderId="0" xfId="0" applyNumberFormat="1" applyFont="1" applyAlignment="1">
      <alignment horizontal="right"/>
    </xf>
    <xf numFmtId="37" fontId="17" fillId="2" borderId="1" xfId="0" applyNumberFormat="1" applyFont="1" applyBorder="1" applyAlignment="1">
      <alignment/>
    </xf>
    <xf numFmtId="171" fontId="17" fillId="0" borderId="0" xfId="15" applyFont="1" applyFill="1" applyBorder="1" applyAlignment="1" applyProtection="1">
      <alignment horizontal="left"/>
      <protection locked="0"/>
    </xf>
    <xf numFmtId="37" fontId="17" fillId="2" borderId="0" xfId="0" applyNumberFormat="1" applyFont="1" applyAlignment="1">
      <alignment/>
    </xf>
    <xf numFmtId="37" fontId="20" fillId="2" borderId="0" xfId="0" applyNumberFormat="1" applyFont="1" applyAlignment="1">
      <alignment horizontal="right" wrapText="1"/>
    </xf>
    <xf numFmtId="2" fontId="17" fillId="0" borderId="0" xfId="23" applyNumberFormat="1" applyFont="1" applyFill="1" applyBorder="1" applyAlignment="1">
      <alignment horizontal="justify" vertical="top"/>
      <protection/>
    </xf>
    <xf numFmtId="1" fontId="17" fillId="0" borderId="0" xfId="23" applyNumberFormat="1" applyFont="1" applyFill="1" applyBorder="1" applyAlignment="1" applyProtection="1">
      <alignment horizontal="justify" vertical="top"/>
      <protection locked="0"/>
    </xf>
    <xf numFmtId="1" fontId="17" fillId="0" borderId="0" xfId="0" applyNumberFormat="1" applyFont="1" applyFill="1" applyBorder="1" applyAlignment="1" applyProtection="1">
      <alignment horizontal="justify" vertical="top"/>
      <protection locked="0"/>
    </xf>
    <xf numFmtId="2" fontId="17" fillId="0" borderId="0" xfId="23" applyNumberFormat="1" applyFont="1" applyFill="1" applyBorder="1" applyAlignment="1">
      <alignment horizontal="justify" vertical="top"/>
      <protection/>
    </xf>
    <xf numFmtId="37" fontId="11" fillId="0" borderId="0" xfId="0" applyNumberFormat="1" applyFont="1" applyFill="1" applyAlignment="1">
      <alignment horizontal="justify" wrapText="1"/>
    </xf>
    <xf numFmtId="37" fontId="26"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19" fillId="0" borderId="0" xfId="0" applyNumberFormat="1" applyFont="1" applyFill="1" applyBorder="1" applyAlignment="1">
      <alignment horizontal="left"/>
    </xf>
    <xf numFmtId="37" fontId="16" fillId="0" borderId="0" xfId="0" applyNumberFormat="1" applyFont="1" applyFill="1" applyBorder="1" applyAlignment="1">
      <alignment horizontal="center" vertical="center"/>
    </xf>
    <xf numFmtId="183" fontId="20" fillId="0" borderId="1" xfId="15" applyNumberFormat="1" applyFont="1" applyFill="1" applyBorder="1" applyAlignment="1">
      <alignment horizontal="center"/>
    </xf>
    <xf numFmtId="37" fontId="0" fillId="2" borderId="0" xfId="0" applyNumberFormat="1" applyAlignment="1">
      <alignment horizontal="justify" wrapText="1"/>
    </xf>
    <xf numFmtId="37" fontId="20" fillId="0" borderId="0" xfId="0" applyNumberFormat="1" applyFont="1" applyFill="1" applyAlignment="1">
      <alignment vertical="center" wrapText="1"/>
    </xf>
    <xf numFmtId="37" fontId="0" fillId="2" borderId="0" xfId="0" applyNumberFormat="1" applyAlignment="1">
      <alignment vertical="center" wrapText="1"/>
    </xf>
    <xf numFmtId="38" fontId="12" fillId="0" borderId="14" xfId="0" applyNumberFormat="1" applyFont="1" applyFill="1" applyBorder="1" applyAlignment="1">
      <alignment horizontal="center" vertical="center"/>
    </xf>
    <xf numFmtId="38" fontId="12" fillId="0" borderId="15" xfId="0" applyNumberFormat="1" applyFont="1" applyFill="1" applyBorder="1" applyAlignment="1">
      <alignment horizontal="center" vertical="center"/>
    </xf>
    <xf numFmtId="38" fontId="12" fillId="0" borderId="16" xfId="0" applyNumberFormat="1" applyFont="1" applyFill="1" applyBorder="1" applyAlignment="1">
      <alignment horizontal="center" vertical="center"/>
    </xf>
    <xf numFmtId="37" fontId="10" fillId="0" borderId="0" xfId="0" applyNumberFormat="1" applyFont="1" applyFill="1" applyBorder="1" applyAlignment="1">
      <alignment horizontal="left"/>
    </xf>
    <xf numFmtId="37" fontId="11" fillId="0" borderId="0" xfId="21" applyNumberFormat="1" applyFont="1" applyFill="1" applyAlignment="1">
      <alignment horizontal="justify" wrapText="1"/>
      <protection/>
    </xf>
    <xf numFmtId="37" fontId="13" fillId="2" borderId="0" xfId="21" applyNumberFormat="1" applyFont="1" applyAlignment="1">
      <alignment horizontal="justify" wrapText="1"/>
      <protection/>
    </xf>
    <xf numFmtId="37" fontId="20" fillId="0" borderId="0" xfId="21" applyNumberFormat="1" applyFont="1" applyFill="1" applyAlignment="1">
      <alignment horizontal="center"/>
      <protection/>
    </xf>
    <xf numFmtId="49" fontId="20" fillId="0" borderId="1" xfId="21" applyNumberFormat="1" applyFont="1" applyFill="1" applyBorder="1" applyAlignment="1" quotePrefix="1">
      <alignment horizontal="center"/>
      <protection/>
    </xf>
    <xf numFmtId="37" fontId="26"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2" fillId="0" borderId="0" xfId="21" applyNumberFormat="1" applyFont="1" applyFill="1" applyAlignment="1">
      <alignment horizontal="center" vertical="center"/>
      <protection/>
    </xf>
    <xf numFmtId="37" fontId="20" fillId="0" borderId="0" xfId="0" applyNumberFormat="1" applyFont="1" applyFill="1" applyAlignment="1">
      <alignment/>
    </xf>
    <xf numFmtId="37" fontId="0" fillId="2" borderId="0" xfId="0" applyNumberFormat="1" applyAlignment="1">
      <alignment/>
    </xf>
    <xf numFmtId="37" fontId="20" fillId="0" borderId="1" xfId="0" applyNumberFormat="1" applyFont="1" applyFill="1" applyBorder="1" applyAlignment="1">
      <alignment horizontal="center" wrapText="1"/>
    </xf>
    <xf numFmtId="1" fontId="17" fillId="0" borderId="0" xfId="0" applyNumberFormat="1" applyFont="1" applyFill="1" applyBorder="1" applyAlignment="1" applyProtection="1">
      <alignment horizontal="justify"/>
      <protection locked="0"/>
    </xf>
    <xf numFmtId="1" fontId="20" fillId="0" borderId="1" xfId="23" applyNumberFormat="1" applyFont="1" applyFill="1" applyBorder="1" applyAlignment="1" applyProtection="1">
      <alignment horizontal="justify" wrapText="1"/>
      <protection locked="0"/>
    </xf>
    <xf numFmtId="37" fontId="19" fillId="2" borderId="1" xfId="0" applyNumberFormat="1" applyFont="1" applyBorder="1" applyAlignment="1">
      <alignment wrapText="1"/>
    </xf>
    <xf numFmtId="1" fontId="17" fillId="0" borderId="0" xfId="23" applyNumberFormat="1" applyFont="1" applyFill="1" applyBorder="1" applyAlignment="1" applyProtection="1">
      <alignment horizontal="justify" vertical="top" wrapText="1"/>
      <protection locked="0"/>
    </xf>
    <xf numFmtId="1" fontId="17" fillId="0" borderId="0" xfId="23" applyNumberFormat="1" applyFont="1" applyFill="1" applyBorder="1" applyAlignment="1" applyProtection="1">
      <alignment horizontal="justify" vertical="top"/>
      <protection locked="0"/>
    </xf>
    <xf numFmtId="1" fontId="17" fillId="0" borderId="0" xfId="23" applyNumberFormat="1" applyFont="1" applyFill="1" applyBorder="1" applyAlignment="1" applyProtection="1">
      <alignment horizontal="justify"/>
      <protection locked="0"/>
    </xf>
    <xf numFmtId="37" fontId="0" fillId="2" borderId="0" xfId="0" applyNumberFormat="1" applyAlignment="1">
      <alignment horizontal="justify"/>
    </xf>
    <xf numFmtId="37" fontId="19" fillId="0" borderId="0" xfId="0" applyNumberFormat="1" applyFont="1" applyFill="1" applyAlignment="1">
      <alignment horizontal="justify" vertical="top" wrapText="1"/>
    </xf>
    <xf numFmtId="49" fontId="17" fillId="0" borderId="0" xfId="23" applyNumberFormat="1" applyFont="1" applyFill="1" applyBorder="1" applyAlignment="1">
      <alignment horizontal="left"/>
      <protection/>
    </xf>
    <xf numFmtId="1" fontId="20" fillId="0" borderId="0" xfId="23" applyNumberFormat="1" applyFont="1" applyFill="1" applyBorder="1" applyAlignment="1" applyProtection="1">
      <alignment horizontal="center"/>
      <protection locked="0"/>
    </xf>
    <xf numFmtId="37" fontId="0" fillId="2" borderId="0" xfId="0" applyNumberFormat="1" applyAlignment="1">
      <alignment vertical="top"/>
    </xf>
    <xf numFmtId="1" fontId="17" fillId="0" borderId="0" xfId="23" applyNumberFormat="1" applyFont="1" applyFill="1" applyBorder="1" applyAlignment="1" applyProtection="1">
      <alignment horizontal="justify" vertical="top" wrapText="1"/>
      <protection locked="0"/>
    </xf>
    <xf numFmtId="37" fontId="0" fillId="2" borderId="0" xfId="0" applyNumberFormat="1" applyFont="1" applyAlignment="1">
      <alignment horizontal="justify" vertical="top"/>
    </xf>
    <xf numFmtId="37" fontId="0" fillId="2" borderId="0" xfId="0" applyNumberFormat="1" applyAlignment="1">
      <alignment horizontal="justify"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EXAMPLE BERHAD (TCE)" xfId="22"/>
    <cellStyle name="Normal_june98-Eng"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xdr:colOff>
      <xdr:row>123</xdr:row>
      <xdr:rowOff>285750</xdr:rowOff>
    </xdr:from>
    <xdr:ext cx="6191250" cy="5962650"/>
    <xdr:sp>
      <xdr:nvSpPr>
        <xdr:cNvPr id="1" name="TextBox 1"/>
        <xdr:cNvSpPr txBox="1">
          <a:spLocks noChangeArrowheads="1"/>
        </xdr:cNvSpPr>
      </xdr:nvSpPr>
      <xdr:spPr>
        <a:xfrm>
          <a:off x="6153150" y="48377475"/>
          <a:ext cx="6191250" cy="5962650"/>
        </a:xfrm>
        <a:prstGeom prst="rect">
          <a:avLst/>
        </a:prstGeom>
        <a:noFill/>
        <a:ln w="9525" cmpd="sng">
          <a:noFill/>
        </a:ln>
      </xdr:spPr>
      <xdr:txBody>
        <a:bodyPr vertOverflow="clip" wrap="square"/>
        <a:p>
          <a:pPr algn="l">
            <a:defRPr/>
          </a:pPr>
          <a:r>
            <a:rPr lang="en-US" cap="none" sz="1800" b="0" i="0" u="none" baseline="0">
              <a:latin typeface="Times New Roman"/>
              <a:ea typeface="Times New Roman"/>
              <a:cs typeface="Times New Roman"/>
            </a:rPr>
            <a:t>BN Shipyard, an associate company,  has been served with a writ of summons by  Meridien  for special damages, interest on amount claimed, general damages and other cost and relief that the Court deems fit over alleged loss suffered by Meridien  arising from foreclosure of several of its land by Bank Kerjasama Rakyat Sdn Bhd.
BN Shipyard on 22 July 2008 has filed defence against Meridien's claim. BN Shipyard also filed a counterclaim for general damages, interest on damages awarded, cost of action borne by Meridien on full indemnity basis and other relief that the Court deems fit and proper to grant over loss and damages suffered by BN Shipyard arising from Meridien failure to repay the sum owed of RM14,946,277.28. On 29 August 2008, Meridien has filed defence to BN Shipyard’s counterclaim.  Meridien has yet to file the Notice for Pre-Trial Case Management.
BN Shipyard in consultation with the solicitors, is of the view that BN Shipyard has a good chance to win in this suit.
 </a:t>
          </a:r>
          <a:r>
            <a:rPr lang="en-US" cap="none" sz="1800" b="0" i="0" u="none" baseline="0">
              <a:latin typeface="Arial"/>
              <a:ea typeface="Arial"/>
              <a:cs typeface="Arial"/>
            </a:rPr>
            <a:t>
</a:t>
          </a:r>
        </a:p>
      </xdr:txBody>
    </xdr:sp>
    <xdr:clientData/>
  </xdr:oneCellAnchor>
  <xdr:twoCellAnchor>
    <xdr:from>
      <xdr:col>2</xdr:col>
      <xdr:colOff>38100</xdr:colOff>
      <xdr:row>164</xdr:row>
      <xdr:rowOff>152400</xdr:rowOff>
    </xdr:from>
    <xdr:to>
      <xdr:col>12</xdr:col>
      <xdr:colOff>0</xdr:colOff>
      <xdr:row>168</xdr:row>
      <xdr:rowOff>95250</xdr:rowOff>
    </xdr:to>
    <xdr:sp>
      <xdr:nvSpPr>
        <xdr:cNvPr id="2" name="Text 183"/>
        <xdr:cNvSpPr txBox="1">
          <a:spLocks noChangeArrowheads="1"/>
        </xdr:cNvSpPr>
      </xdr:nvSpPr>
      <xdr:spPr>
        <a:xfrm>
          <a:off x="609600" y="60350400"/>
          <a:ext cx="11763375" cy="1247775"/>
        </a:xfrm>
        <a:prstGeom prst="rect">
          <a:avLst/>
        </a:prstGeom>
        <a:noFill/>
        <a:ln w="1" cmpd="sng">
          <a:noFill/>
        </a:ln>
      </xdr:spPr>
      <xdr:txBody>
        <a:bodyPr vertOverflow="clip" wrap="square"/>
        <a:p>
          <a:pPr algn="just">
            <a:defRPr/>
          </a:pPr>
          <a:r>
            <a:rPr lang="en-US" cap="none" sz="1800" b="0" i="0" u="none" baseline="0"/>
            <a:t>The Directors will propose at the forthcoming Annual General Meeting, a single tier final dividend of 5.5% per share, amounting to RM13,665,169. These financial statements do not reflect the final dividend which will be accounted for in the shareholders' equity as an appropriation of retained earnings in the year ending 31 December 2009 when approved by shareholders.
</a:t>
          </a:r>
        </a:p>
      </xdr:txBody>
    </xdr:sp>
    <xdr:clientData/>
  </xdr:twoCellAnchor>
  <xdr:oneCellAnchor>
    <xdr:from>
      <xdr:col>7</xdr:col>
      <xdr:colOff>209550</xdr:colOff>
      <xdr:row>149</xdr:row>
      <xdr:rowOff>57150</xdr:rowOff>
    </xdr:from>
    <xdr:ext cx="152400" cy="276225"/>
    <xdr:sp>
      <xdr:nvSpPr>
        <xdr:cNvPr id="3" name="TextBox 3"/>
        <xdr:cNvSpPr txBox="1">
          <a:spLocks noChangeArrowheads="1"/>
        </xdr:cNvSpPr>
      </xdr:nvSpPr>
      <xdr:spPr>
        <a:xfrm>
          <a:off x="6305550" y="55826025"/>
          <a:ext cx="1524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149</xdr:row>
      <xdr:rowOff>0</xdr:rowOff>
    </xdr:from>
    <xdr:ext cx="6200775" cy="3638550"/>
    <xdr:sp>
      <xdr:nvSpPr>
        <xdr:cNvPr id="4" name="TextBox 4"/>
        <xdr:cNvSpPr txBox="1">
          <a:spLocks noChangeArrowheads="1"/>
        </xdr:cNvSpPr>
      </xdr:nvSpPr>
      <xdr:spPr>
        <a:xfrm>
          <a:off x="6096000" y="55768875"/>
          <a:ext cx="6200775" cy="3638550"/>
        </a:xfrm>
        <a:prstGeom prst="rect">
          <a:avLst/>
        </a:prstGeom>
        <a:noFill/>
        <a:ln w="9525" cmpd="sng">
          <a:noFill/>
        </a:ln>
      </xdr:spPr>
      <xdr:txBody>
        <a:bodyPr vertOverflow="clip" wrap="square"/>
        <a:p>
          <a:pPr algn="l">
            <a:defRPr/>
          </a:pPr>
          <a:r>
            <a:rPr lang="en-US" cap="none" sz="1800" b="0" i="0" u="none" baseline="0"/>
            <a:t>Sedap Trading have been served with a Writ of Summon by the Government on 26 March 2007 for outstanding taxes for the year asessment 1998 and penalty for late payment in the amount of RM3,246,038,interest, cost  and other relief that the Court deems fit over alleged losses suffered by the Government. Matter is fixed for case management on 17 March 2009 pending Sedap Trading's appeal to LHDN to resolve and settle the matter amicably. The Government had filed an application for Summary Judgement on 3 February 2009 and pending hearing date to be fixed by the Court. Sedap Trading has however fully accounted for the amount of RM3,246,038 in the financial statement in the previous year.</a:t>
          </a:r>
        </a:p>
      </xdr:txBody>
    </xdr:sp>
    <xdr:clientData/>
  </xdr:oneCellAnchor>
  <xdr:oneCellAnchor>
    <xdr:from>
      <xdr:col>14</xdr:col>
      <xdr:colOff>0</xdr:colOff>
      <xdr:row>125</xdr:row>
      <xdr:rowOff>114300</xdr:rowOff>
    </xdr:from>
    <xdr:ext cx="76200" cy="228600"/>
    <xdr:sp>
      <xdr:nvSpPr>
        <xdr:cNvPr id="5" name="TextBox 5"/>
        <xdr:cNvSpPr txBox="1">
          <a:spLocks noChangeArrowheads="1"/>
        </xdr:cNvSpPr>
      </xdr:nvSpPr>
      <xdr:spPr>
        <a:xfrm>
          <a:off x="13896975" y="487965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95250</xdr:colOff>
      <xdr:row>113</xdr:row>
      <xdr:rowOff>266700</xdr:rowOff>
    </xdr:from>
    <xdr:ext cx="6143625" cy="885825"/>
    <xdr:sp>
      <xdr:nvSpPr>
        <xdr:cNvPr id="6" name="TextBox 6"/>
        <xdr:cNvSpPr txBox="1">
          <a:spLocks noChangeArrowheads="1"/>
        </xdr:cNvSpPr>
      </xdr:nvSpPr>
      <xdr:spPr>
        <a:xfrm>
          <a:off x="6191250" y="45443775"/>
          <a:ext cx="6143625" cy="885825"/>
        </a:xfrm>
        <a:prstGeom prst="rect">
          <a:avLst/>
        </a:prstGeom>
        <a:noFill/>
        <a:ln w="9525" cmpd="sng">
          <a:noFill/>
        </a:ln>
      </xdr:spPr>
      <xdr:txBody>
        <a:bodyPr vertOverflow="clip" wrap="square"/>
        <a:p>
          <a:pPr algn="l">
            <a:defRPr/>
          </a:pPr>
          <a:r>
            <a:rPr lang="en-US" cap="none" sz="1800" b="0" i="0" u="none" baseline="0">
              <a:latin typeface="Times New Roman"/>
              <a:ea typeface="Times New Roman"/>
              <a:cs typeface="Times New Roman"/>
            </a:rPr>
            <a:t>Pending hearing on summary judgement application filed by plantiff. Matter has been fixed for mention on 13 April 2009.</a:t>
          </a:r>
          <a:r>
            <a:rPr lang="en-US" cap="none" sz="1800" b="0" i="0" u="none" baseline="0">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zoomScale="60" zoomScaleNormal="60" workbookViewId="0" topLeftCell="A1">
      <selection activeCell="B15" sqref="B15"/>
    </sheetView>
  </sheetViews>
  <sheetFormatPr defaultColWidth="8.77734375" defaultRowHeight="15"/>
  <cols>
    <col min="1" max="1" width="1.33203125" style="1" customWidth="1"/>
    <col min="2" max="2" width="50.10546875" style="4" customWidth="1"/>
    <col min="3" max="3" width="4.99609375" style="1" customWidth="1"/>
    <col min="4" max="4" width="1.2265625" style="1" customWidth="1"/>
    <col min="5" max="5" width="14.88671875" style="165" customWidth="1"/>
    <col min="6" max="6" width="2.3359375" style="165" customWidth="1"/>
    <col min="7" max="7" width="14.6640625" style="165" customWidth="1"/>
    <col min="8" max="8" width="1.77734375" style="165" customWidth="1"/>
    <col min="9" max="9" width="15.77734375" style="166" customWidth="1"/>
    <col min="10" max="10" width="1.2265625" style="166" customWidth="1"/>
    <col min="11" max="11" width="16.6640625" style="166" customWidth="1"/>
    <col min="12" max="13" width="5.6640625" style="1" customWidth="1"/>
    <col min="14" max="14" width="10.77734375" style="1" bestFit="1" customWidth="1"/>
    <col min="15" max="16384" width="5.6640625" style="1" customWidth="1"/>
  </cols>
  <sheetData>
    <row r="1" spans="1:11" s="27" customFormat="1" ht="36" customHeight="1">
      <c r="A1" s="26"/>
      <c r="B1" s="431" t="s">
        <v>129</v>
      </c>
      <c r="C1" s="431"/>
      <c r="D1" s="431"/>
      <c r="E1" s="431"/>
      <c r="F1" s="431"/>
      <c r="G1" s="431"/>
      <c r="H1" s="431"/>
      <c r="I1" s="431"/>
      <c r="J1" s="431"/>
      <c r="K1" s="431"/>
    </row>
    <row r="2" spans="1:11" s="24" customFormat="1" ht="45" customHeight="1">
      <c r="A2" s="22"/>
      <c r="B2" s="432" t="s">
        <v>18</v>
      </c>
      <c r="C2" s="433"/>
      <c r="D2" s="433"/>
      <c r="E2" s="433"/>
      <c r="F2" s="433"/>
      <c r="G2" s="433"/>
      <c r="H2" s="433"/>
      <c r="I2" s="433"/>
      <c r="J2" s="433"/>
      <c r="K2" s="433"/>
    </row>
    <row r="3" spans="1:11" ht="35.25" customHeight="1">
      <c r="A3" s="434"/>
      <c r="B3" s="434"/>
      <c r="C3" s="434"/>
      <c r="D3" s="434"/>
      <c r="E3" s="434"/>
      <c r="F3" s="434"/>
      <c r="G3" s="434"/>
      <c r="H3" s="434"/>
      <c r="I3" s="434"/>
      <c r="J3" s="434"/>
      <c r="K3" s="434"/>
    </row>
    <row r="4" spans="1:11" s="24" customFormat="1" ht="25.5" customHeight="1" thickBot="1">
      <c r="A4" s="23"/>
      <c r="B4" s="50" t="s">
        <v>221</v>
      </c>
      <c r="C4" s="51"/>
      <c r="D4" s="47"/>
      <c r="E4" s="435" t="s">
        <v>75</v>
      </c>
      <c r="F4" s="435"/>
      <c r="G4" s="435"/>
      <c r="H4" s="163"/>
      <c r="I4" s="435" t="s">
        <v>76</v>
      </c>
      <c r="J4" s="435"/>
      <c r="K4" s="435"/>
    </row>
    <row r="5" spans="1:11" s="24" customFormat="1" ht="25.5" customHeight="1">
      <c r="A5" s="23"/>
      <c r="B5" s="210"/>
      <c r="C5" s="211"/>
      <c r="D5" s="212"/>
      <c r="E5" s="213"/>
      <c r="F5" s="213"/>
      <c r="G5" s="108"/>
      <c r="H5" s="214"/>
      <c r="I5" s="213"/>
      <c r="J5" s="213"/>
      <c r="K5" s="108"/>
    </row>
    <row r="6" spans="1:11" s="24" customFormat="1" ht="27.75" customHeight="1">
      <c r="A6" s="23"/>
      <c r="D6" s="30"/>
      <c r="E6" s="203" t="s">
        <v>166</v>
      </c>
      <c r="F6" s="204"/>
      <c r="G6" s="203" t="s">
        <v>114</v>
      </c>
      <c r="H6" s="205"/>
      <c r="I6" s="203" t="s">
        <v>166</v>
      </c>
      <c r="J6" s="204"/>
      <c r="K6" s="203" t="s">
        <v>114</v>
      </c>
    </row>
    <row r="7" spans="1:11" s="24" customFormat="1" ht="6" customHeight="1">
      <c r="A7" s="23"/>
      <c r="D7" s="25"/>
      <c r="E7" s="206"/>
      <c r="F7" s="206"/>
      <c r="G7" s="206"/>
      <c r="H7" s="206"/>
      <c r="I7" s="206"/>
      <c r="J7" s="206"/>
      <c r="K7" s="206"/>
    </row>
    <row r="8" spans="1:11" s="8" customFormat="1" ht="22.5">
      <c r="A8" s="19"/>
      <c r="E8" s="207" t="s">
        <v>19</v>
      </c>
      <c r="F8" s="141"/>
      <c r="G8" s="207" t="s">
        <v>19</v>
      </c>
      <c r="H8" s="141"/>
      <c r="I8" s="207" t="s">
        <v>19</v>
      </c>
      <c r="J8" s="141"/>
      <c r="K8" s="207" t="s">
        <v>19</v>
      </c>
    </row>
    <row r="9" spans="2:11" ht="20.25">
      <c r="B9" s="3"/>
      <c r="C9" s="3"/>
      <c r="I9" s="165"/>
      <c r="K9" s="165"/>
    </row>
    <row r="10" spans="2:11" s="8" customFormat="1" ht="25.5" customHeight="1">
      <c r="B10" s="10" t="s">
        <v>40</v>
      </c>
      <c r="C10" s="10"/>
      <c r="E10" s="167">
        <f>I10-326916</f>
        <v>169343</v>
      </c>
      <c r="F10" s="127"/>
      <c r="G10" s="167">
        <f>K10-71453</f>
        <v>45700</v>
      </c>
      <c r="H10" s="127"/>
      <c r="I10" s="128">
        <v>496259</v>
      </c>
      <c r="J10" s="131"/>
      <c r="K10" s="160">
        <v>117153</v>
      </c>
    </row>
    <row r="11" spans="2:11" s="8" customFormat="1" ht="31.5" customHeight="1">
      <c r="B11" s="9" t="s">
        <v>48</v>
      </c>
      <c r="C11" s="10"/>
      <c r="E11" s="208">
        <f>I11+256377</f>
        <v>-151493</v>
      </c>
      <c r="F11" s="168"/>
      <c r="G11" s="209">
        <f>K11+67248</f>
        <v>-25854</v>
      </c>
      <c r="H11" s="168"/>
      <c r="I11" s="170">
        <v>-407870</v>
      </c>
      <c r="J11" s="171"/>
      <c r="K11" s="169">
        <v>-93102</v>
      </c>
    </row>
    <row r="12" spans="2:11" s="20" customFormat="1" ht="36" customHeight="1">
      <c r="B12" s="18" t="s">
        <v>49</v>
      </c>
      <c r="C12" s="13"/>
      <c r="D12" s="21"/>
      <c r="E12" s="215">
        <f>SUM(E10:E11)</f>
        <v>17850</v>
      </c>
      <c r="F12" s="45"/>
      <c r="G12" s="45">
        <f>SUM(G10:G11)</f>
        <v>19846</v>
      </c>
      <c r="H12" s="45"/>
      <c r="I12" s="108">
        <f>SUM(I10:I11)</f>
        <v>88389</v>
      </c>
      <c r="J12" s="45"/>
      <c r="K12" s="45">
        <f>SUM(K10:K11)</f>
        <v>24051</v>
      </c>
    </row>
    <row r="13" spans="2:11" s="20" customFormat="1" ht="36" customHeight="1">
      <c r="B13" s="18" t="s">
        <v>57</v>
      </c>
      <c r="C13" s="13"/>
      <c r="D13" s="21"/>
      <c r="E13" s="167">
        <f>I13-1149</f>
        <v>315</v>
      </c>
      <c r="F13" s="127"/>
      <c r="G13" s="160">
        <f>K13-890</f>
        <v>289</v>
      </c>
      <c r="H13" s="45"/>
      <c r="I13" s="108">
        <v>1464</v>
      </c>
      <c r="J13" s="45"/>
      <c r="K13" s="160">
        <v>1179</v>
      </c>
    </row>
    <row r="14" spans="2:11" s="20" customFormat="1" ht="33.75" customHeight="1">
      <c r="B14" s="18" t="s">
        <v>204</v>
      </c>
      <c r="C14" s="13"/>
      <c r="D14" s="21"/>
      <c r="E14" s="167">
        <f>I14-0</f>
        <v>0</v>
      </c>
      <c r="F14" s="127"/>
      <c r="G14" s="160">
        <f>K14-951</f>
        <v>-10</v>
      </c>
      <c r="H14" s="45"/>
      <c r="I14" s="108">
        <v>0</v>
      </c>
      <c r="J14" s="45"/>
      <c r="K14" s="160">
        <v>941</v>
      </c>
    </row>
    <row r="15" spans="2:11" s="8" customFormat="1" ht="30.75" customHeight="1">
      <c r="B15" s="8" t="s">
        <v>50</v>
      </c>
      <c r="D15" s="11"/>
      <c r="E15" s="167">
        <f>I15+15</f>
        <v>-162</v>
      </c>
      <c r="F15" s="127"/>
      <c r="G15" s="160">
        <f>K15+710</f>
        <v>-13</v>
      </c>
      <c r="H15" s="127"/>
      <c r="I15" s="44">
        <v>-177</v>
      </c>
      <c r="J15" s="127"/>
      <c r="K15" s="160">
        <f>-723</f>
        <v>-723</v>
      </c>
    </row>
    <row r="16" spans="2:11" s="8" customFormat="1" ht="37.5" customHeight="1">
      <c r="B16" s="8" t="s">
        <v>58</v>
      </c>
      <c r="E16" s="164">
        <f>I16-36927</f>
        <v>8096</v>
      </c>
      <c r="F16" s="168"/>
      <c r="G16" s="169">
        <f>K16-40048</f>
        <v>16575</v>
      </c>
      <c r="H16" s="168"/>
      <c r="I16" s="184">
        <v>45023</v>
      </c>
      <c r="J16" s="171"/>
      <c r="K16" s="169">
        <v>56623</v>
      </c>
    </row>
    <row r="17" spans="2:11" s="12" customFormat="1" ht="42" customHeight="1">
      <c r="B17" s="28"/>
      <c r="C17" s="14"/>
      <c r="E17" s="225">
        <f>SUM(E12:E16)</f>
        <v>26099</v>
      </c>
      <c r="F17" s="226"/>
      <c r="G17" s="371">
        <f>SUM(G12:G16)</f>
        <v>36687</v>
      </c>
      <c r="H17" s="226"/>
      <c r="I17" s="225">
        <f>SUM(I12:I16)</f>
        <v>134699</v>
      </c>
      <c r="J17" s="226"/>
      <c r="K17" s="371">
        <f>SUM(K12:K16)</f>
        <v>82071</v>
      </c>
    </row>
    <row r="18" spans="2:11" s="8" customFormat="1" ht="37.5" customHeight="1">
      <c r="B18" s="18" t="s">
        <v>205</v>
      </c>
      <c r="C18" s="13"/>
      <c r="D18" s="21"/>
      <c r="E18" s="167"/>
      <c r="F18" s="127"/>
      <c r="G18" s="160"/>
      <c r="H18" s="45"/>
      <c r="I18" s="108"/>
      <c r="J18" s="45"/>
      <c r="K18" s="160"/>
    </row>
    <row r="19" spans="2:11" s="8" customFormat="1" ht="37.5" customHeight="1">
      <c r="B19" s="18" t="s">
        <v>206</v>
      </c>
      <c r="C19" s="13"/>
      <c r="D19" s="21"/>
      <c r="E19" s="167">
        <v>0</v>
      </c>
      <c r="F19" s="127"/>
      <c r="G19" s="160">
        <f>K19-392819</f>
        <v>0</v>
      </c>
      <c r="H19" s="45"/>
      <c r="I19" s="108">
        <v>0</v>
      </c>
      <c r="J19" s="45"/>
      <c r="K19" s="160">
        <v>392819</v>
      </c>
    </row>
    <row r="20" spans="2:11" s="12" customFormat="1" ht="49.5" customHeight="1">
      <c r="B20" s="28" t="s">
        <v>90</v>
      </c>
      <c r="C20" s="14"/>
      <c r="E20" s="225">
        <f>SUM(E17:E19)</f>
        <v>26099</v>
      </c>
      <c r="F20" s="226"/>
      <c r="G20" s="371">
        <f>SUM(G17:G19)</f>
        <v>36687</v>
      </c>
      <c r="H20" s="226"/>
      <c r="I20" s="225">
        <f>SUM(I17:I19)</f>
        <v>134699</v>
      </c>
      <c r="J20" s="226"/>
      <c r="K20" s="371">
        <f>SUM(K17:K19)</f>
        <v>474890</v>
      </c>
    </row>
    <row r="21" spans="2:11" s="12" customFormat="1" ht="33" customHeight="1">
      <c r="B21" s="12" t="s">
        <v>20</v>
      </c>
      <c r="E21" s="160">
        <f>I21+6251</f>
        <v>-11517</v>
      </c>
      <c r="F21" s="172"/>
      <c r="G21" s="160">
        <f>K21+450</f>
        <v>11877</v>
      </c>
      <c r="H21" s="172"/>
      <c r="I21" s="167">
        <v>-17768</v>
      </c>
      <c r="J21" s="172"/>
      <c r="K21" s="160">
        <v>11427</v>
      </c>
    </row>
    <row r="22" spans="1:11" s="8" customFormat="1" ht="42.75" customHeight="1" thickBot="1">
      <c r="A22" s="16"/>
      <c r="B22" s="157" t="s">
        <v>225</v>
      </c>
      <c r="E22" s="173">
        <f>SUM(E20:E21)</f>
        <v>14582</v>
      </c>
      <c r="F22" s="266"/>
      <c r="G22" s="174">
        <f>SUM(G20:G21)</f>
        <v>48564</v>
      </c>
      <c r="H22" s="266"/>
      <c r="I22" s="173">
        <f>SUM(I20:I21)</f>
        <v>116931</v>
      </c>
      <c r="J22" s="266"/>
      <c r="K22" s="174">
        <f>SUM(K20:K21)</f>
        <v>486317</v>
      </c>
    </row>
    <row r="23" spans="1:11" s="8" customFormat="1" ht="37.5" customHeight="1">
      <c r="A23" s="16"/>
      <c r="B23" s="17" t="s">
        <v>105</v>
      </c>
      <c r="E23" s="128"/>
      <c r="F23" s="127"/>
      <c r="G23" s="160"/>
      <c r="H23" s="127"/>
      <c r="I23" s="128"/>
      <c r="J23" s="127"/>
      <c r="K23" s="160"/>
    </row>
    <row r="24" spans="1:11" s="8" customFormat="1" ht="24" customHeight="1">
      <c r="A24" s="16"/>
      <c r="B24" s="17" t="s">
        <v>106</v>
      </c>
      <c r="E24" s="167">
        <f>I24-100148</f>
        <v>14961.199999999997</v>
      </c>
      <c r="F24" s="127"/>
      <c r="G24" s="160">
        <f>K24-437216</f>
        <v>48253</v>
      </c>
      <c r="H24" s="127"/>
      <c r="I24" s="128">
        <v>115109.2</v>
      </c>
      <c r="J24" s="127"/>
      <c r="K24" s="160">
        <v>485469</v>
      </c>
    </row>
    <row r="25" spans="2:11" s="8" customFormat="1" ht="26.25" customHeight="1">
      <c r="B25" s="8" t="s">
        <v>21</v>
      </c>
      <c r="E25" s="167">
        <f>I25-2201</f>
        <v>-379.20000000000005</v>
      </c>
      <c r="F25" s="127"/>
      <c r="G25" s="160">
        <f>K25-537</f>
        <v>311</v>
      </c>
      <c r="H25" s="127"/>
      <c r="I25" s="128">
        <v>1821.8</v>
      </c>
      <c r="J25" s="131"/>
      <c r="K25" s="160">
        <v>848</v>
      </c>
    </row>
    <row r="26" spans="5:11" s="8" customFormat="1" ht="6.75" customHeight="1">
      <c r="E26" s="170"/>
      <c r="F26" s="168"/>
      <c r="G26" s="169"/>
      <c r="H26" s="168"/>
      <c r="I26" s="170"/>
      <c r="J26" s="171"/>
      <c r="K26" s="169"/>
    </row>
    <row r="27" spans="2:11" s="12" customFormat="1" ht="29.25" customHeight="1" thickBot="1">
      <c r="B27" s="53" t="s">
        <v>47</v>
      </c>
      <c r="E27" s="219">
        <f>SUM(E24:E25)</f>
        <v>14581.999999999996</v>
      </c>
      <c r="F27" s="175"/>
      <c r="G27" s="176">
        <f>SUM(G24:G25)</f>
        <v>48564</v>
      </c>
      <c r="H27" s="175"/>
      <c r="I27" s="219">
        <f>SUM(I24:I25)</f>
        <v>116931</v>
      </c>
      <c r="J27" s="175"/>
      <c r="K27" s="176">
        <f>SUM(K24:K25)</f>
        <v>486317</v>
      </c>
    </row>
    <row r="28" spans="2:11" s="8" customFormat="1" ht="18.75" customHeight="1">
      <c r="B28" s="18"/>
      <c r="E28" s="128"/>
      <c r="F28" s="127"/>
      <c r="G28" s="160"/>
      <c r="H28" s="127"/>
      <c r="I28" s="128"/>
      <c r="J28" s="131"/>
      <c r="K28" s="160"/>
    </row>
    <row r="29" spans="2:11" s="8" customFormat="1" ht="45">
      <c r="B29" s="394" t="s">
        <v>226</v>
      </c>
      <c r="E29" s="128"/>
      <c r="F29" s="127"/>
      <c r="G29" s="160"/>
      <c r="H29" s="127"/>
      <c r="I29" s="128"/>
      <c r="J29" s="131"/>
      <c r="K29" s="160"/>
    </row>
    <row r="30" spans="2:11" s="8" customFormat="1" ht="27.75" customHeight="1" thickBot="1">
      <c r="B30" s="18" t="s">
        <v>227</v>
      </c>
      <c r="E30" s="54">
        <f>E24/248458*100</f>
        <v>6.021621360551883</v>
      </c>
      <c r="F30" s="161"/>
      <c r="G30" s="54">
        <f>(G24)/149749*100</f>
        <v>32.22258579356122</v>
      </c>
      <c r="H30" s="162"/>
      <c r="I30" s="54">
        <f>I24/248458*100</f>
        <v>46.329439985832614</v>
      </c>
      <c r="J30" s="161"/>
      <c r="K30" s="54">
        <f>(K24)/149749*100</f>
        <v>324.1884753821394</v>
      </c>
    </row>
    <row r="31" spans="2:11" s="8" customFormat="1" ht="27.75" customHeight="1">
      <c r="B31" s="18" t="s">
        <v>228</v>
      </c>
      <c r="E31" s="404"/>
      <c r="F31" s="405"/>
      <c r="G31" s="404"/>
      <c r="H31" s="406"/>
      <c r="I31" s="404"/>
      <c r="J31" s="405"/>
      <c r="K31" s="404"/>
    </row>
    <row r="32" spans="2:11" s="8" customFormat="1" ht="27.75" customHeight="1">
      <c r="B32" s="18" t="s">
        <v>229</v>
      </c>
      <c r="E32" s="402"/>
      <c r="F32" s="107"/>
      <c r="G32" s="402"/>
      <c r="H32" s="403"/>
      <c r="I32" s="402"/>
      <c r="J32" s="107"/>
      <c r="K32" s="402"/>
    </row>
    <row r="33" spans="2:11" s="8" customFormat="1" ht="25.5" customHeight="1" thickBot="1">
      <c r="B33" s="18" t="s">
        <v>230</v>
      </c>
      <c r="E33" s="54">
        <f>E30</f>
        <v>6.021621360551883</v>
      </c>
      <c r="F33" s="161"/>
      <c r="G33" s="54">
        <f>(G24-G19)/149749*100</f>
        <v>32.22258579356122</v>
      </c>
      <c r="H33" s="162"/>
      <c r="I33" s="54">
        <f>(I24-I19)/248458*100</f>
        <v>46.329439985832614</v>
      </c>
      <c r="J33" s="161"/>
      <c r="K33" s="54">
        <f>(K24-K19)/149749*100</f>
        <v>61.870196128187835</v>
      </c>
    </row>
    <row r="34" spans="2:11" s="8" customFormat="1" ht="18.75" customHeight="1">
      <c r="B34" s="18"/>
      <c r="E34" s="128"/>
      <c r="F34" s="127"/>
      <c r="G34" s="160"/>
      <c r="H34" s="127"/>
      <c r="I34" s="128"/>
      <c r="J34" s="131"/>
      <c r="K34" s="160"/>
    </row>
    <row r="35" spans="2:11" s="8" customFormat="1" ht="17.25" customHeight="1">
      <c r="B35" s="18"/>
      <c r="E35" s="128"/>
      <c r="F35" s="127"/>
      <c r="G35" s="160"/>
      <c r="H35" s="127"/>
      <c r="I35" s="128"/>
      <c r="J35" s="131"/>
      <c r="K35" s="160"/>
    </row>
    <row r="36" spans="2:11" s="8" customFormat="1" ht="51.75" customHeight="1">
      <c r="B36" s="430" t="s">
        <v>163</v>
      </c>
      <c r="C36" s="430"/>
      <c r="D36" s="430"/>
      <c r="E36" s="430"/>
      <c r="F36" s="430"/>
      <c r="G36" s="430"/>
      <c r="H36" s="430"/>
      <c r="I36" s="430"/>
      <c r="J36" s="430"/>
      <c r="K36" s="430"/>
    </row>
    <row r="37" spans="2:11" s="8" customFormat="1" ht="21" customHeight="1" hidden="1">
      <c r="B37" s="430"/>
      <c r="C37" s="430"/>
      <c r="D37" s="430"/>
      <c r="E37" s="430"/>
      <c r="F37" s="430"/>
      <c r="G37" s="430"/>
      <c r="H37" s="430"/>
      <c r="I37" s="430"/>
      <c r="J37" s="430"/>
      <c r="K37" s="430"/>
    </row>
    <row r="38" spans="5:11" s="8" customFormat="1" ht="21" customHeight="1" hidden="1">
      <c r="E38" s="177"/>
      <c r="F38" s="178"/>
      <c r="G38" s="178"/>
      <c r="H38" s="178"/>
      <c r="I38" s="177"/>
      <c r="J38" s="179"/>
      <c r="K38" s="178"/>
    </row>
    <row r="39" ht="18.75" customHeight="1">
      <c r="A39" s="2"/>
    </row>
    <row r="40" ht="20.25" customHeight="1"/>
    <row r="41" spans="5:11" ht="21">
      <c r="E41" s="180"/>
      <c r="H41" s="181"/>
      <c r="I41" s="182"/>
      <c r="J41" s="182"/>
      <c r="K41" s="182"/>
    </row>
    <row r="42" spans="8:11" ht="21">
      <c r="H42" s="181"/>
      <c r="I42" s="182"/>
      <c r="J42" s="182"/>
      <c r="K42" s="182"/>
    </row>
    <row r="43" spans="8:11" ht="21">
      <c r="H43" s="181"/>
      <c r="I43" s="182"/>
      <c r="J43" s="182"/>
      <c r="K43" s="182"/>
    </row>
    <row r="44" spans="9:11" ht="21">
      <c r="I44" s="182"/>
      <c r="J44" s="182"/>
      <c r="K44" s="182"/>
    </row>
    <row r="45" spans="9:11" ht="21">
      <c r="I45" s="182"/>
      <c r="J45" s="182"/>
      <c r="K45" s="182"/>
    </row>
    <row r="46" spans="9:11" ht="21">
      <c r="I46" s="182"/>
      <c r="J46" s="182"/>
      <c r="K46" s="182"/>
    </row>
    <row r="47" spans="9:11" ht="21">
      <c r="I47" s="182"/>
      <c r="J47" s="182"/>
      <c r="K47" s="182"/>
    </row>
    <row r="48" spans="9:11" ht="21">
      <c r="I48" s="182"/>
      <c r="J48" s="182"/>
      <c r="K48" s="182"/>
    </row>
    <row r="49" spans="9:11" ht="21">
      <c r="I49" s="182"/>
      <c r="J49" s="182"/>
      <c r="K49" s="182"/>
    </row>
    <row r="50" spans="9:11" ht="21">
      <c r="I50" s="182"/>
      <c r="J50" s="182"/>
      <c r="K50" s="182"/>
    </row>
    <row r="51" spans="9:11" ht="21">
      <c r="I51" s="182"/>
      <c r="J51" s="182"/>
      <c r="K51" s="182"/>
    </row>
  </sheetData>
  <mergeCells count="6">
    <mergeCell ref="B36:K37"/>
    <mergeCell ref="B1:K1"/>
    <mergeCell ref="B2:K2"/>
    <mergeCell ref="A3:K3"/>
    <mergeCell ref="E4:G4"/>
    <mergeCell ref="I4:K4"/>
  </mergeCells>
  <printOptions/>
  <pageMargins left="0.91" right="0.76" top="1" bottom="1" header="0.5" footer="0.5"/>
  <pageSetup firstPageNumber="1" useFirstPageNumber="1" fitToHeight="1" fitToWidth="1" horizontalDpi="600" verticalDpi="600" orientation="portrait" paperSize="9" scale="56"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84"/>
  <sheetViews>
    <sheetView zoomScale="60" zoomScaleNormal="60" workbookViewId="0" topLeftCell="A1">
      <selection activeCell="C28" sqref="C28"/>
    </sheetView>
  </sheetViews>
  <sheetFormatPr defaultColWidth="8.77734375" defaultRowHeight="15"/>
  <cols>
    <col min="1" max="1" width="6.5546875" style="6" customWidth="1"/>
    <col min="2" max="2" width="2.10546875" style="6" customWidth="1"/>
    <col min="3" max="3" width="76.10546875" style="2" customWidth="1"/>
    <col min="4" max="4" width="3.6640625" style="2" customWidth="1"/>
    <col min="5" max="6" width="18.99609375" style="121" customWidth="1"/>
    <col min="7" max="16384" width="10.5546875" style="2" customWidth="1"/>
  </cols>
  <sheetData>
    <row r="1" spans="2:11" ht="36" customHeight="1">
      <c r="B1" s="431" t="s">
        <v>129</v>
      </c>
      <c r="C1" s="431"/>
      <c r="D1" s="431"/>
      <c r="E1" s="431"/>
      <c r="F1" s="431"/>
      <c r="G1" s="431"/>
      <c r="H1" s="431"/>
      <c r="I1" s="431"/>
      <c r="J1" s="431"/>
      <c r="K1" s="431"/>
    </row>
    <row r="2" spans="2:6" ht="45" customHeight="1">
      <c r="B2" s="46" t="s">
        <v>98</v>
      </c>
      <c r="C2" s="46"/>
      <c r="D2" s="46"/>
      <c r="E2" s="115"/>
      <c r="F2" s="115"/>
    </row>
    <row r="3" spans="1:6" s="8" customFormat="1" ht="23.25" customHeight="1">
      <c r="A3" s="5"/>
      <c r="B3" s="5"/>
      <c r="C3" s="5"/>
      <c r="E3" s="40"/>
      <c r="F3" s="40"/>
    </row>
    <row r="4" spans="2:6" ht="24" customHeight="1">
      <c r="B4" s="49"/>
      <c r="C4" s="49"/>
      <c r="D4" s="49"/>
      <c r="E4" s="116"/>
      <c r="F4" s="116"/>
    </row>
    <row r="5" spans="1:6" s="8" customFormat="1" ht="22.5">
      <c r="A5" s="31"/>
      <c r="B5" s="31"/>
      <c r="E5" s="117"/>
      <c r="F5" s="139" t="s">
        <v>113</v>
      </c>
    </row>
    <row r="6" spans="1:6" s="8" customFormat="1" ht="23.25" thickBot="1">
      <c r="A6" s="31"/>
      <c r="B6" s="48" t="s">
        <v>222</v>
      </c>
      <c r="C6" s="29"/>
      <c r="D6" s="29"/>
      <c r="E6" s="118"/>
      <c r="F6" s="140" t="s">
        <v>182</v>
      </c>
    </row>
    <row r="7" spans="1:6" s="8" customFormat="1" ht="22.5">
      <c r="A7" s="31"/>
      <c r="B7" s="49"/>
      <c r="C7" s="11"/>
      <c r="D7" s="11"/>
      <c r="E7" s="401"/>
      <c r="F7" s="139"/>
    </row>
    <row r="8" spans="1:6" s="8" customFormat="1" ht="27" customHeight="1">
      <c r="A8" s="31"/>
      <c r="B8" s="31"/>
      <c r="D8" s="33"/>
      <c r="E8" s="119" t="s">
        <v>166</v>
      </c>
      <c r="F8" s="119" t="s">
        <v>114</v>
      </c>
    </row>
    <row r="9" spans="1:6" s="8" customFormat="1" ht="24.75" customHeight="1">
      <c r="A9" s="31"/>
      <c r="B9" s="31"/>
      <c r="E9" s="120" t="s">
        <v>19</v>
      </c>
      <c r="F9" s="141" t="s">
        <v>19</v>
      </c>
    </row>
    <row r="10" spans="1:6" s="8" customFormat="1" ht="27" customHeight="1">
      <c r="A10" s="5"/>
      <c r="B10" s="34" t="s">
        <v>107</v>
      </c>
      <c r="D10" s="11"/>
      <c r="E10" s="133"/>
      <c r="F10" s="133"/>
    </row>
    <row r="11" spans="1:6" s="8" customFormat="1" ht="25.5" customHeight="1">
      <c r="A11" s="31"/>
      <c r="B11" s="34" t="s">
        <v>39</v>
      </c>
      <c r="D11" s="11"/>
      <c r="E11" s="96"/>
      <c r="F11" s="96"/>
    </row>
    <row r="12" spans="1:6" s="8" customFormat="1" ht="21.75" customHeight="1">
      <c r="A12" s="31"/>
      <c r="B12" s="35" t="s">
        <v>42</v>
      </c>
      <c r="D12" s="11"/>
      <c r="E12" s="96">
        <v>47754</v>
      </c>
      <c r="F12" s="96">
        <v>37446</v>
      </c>
    </row>
    <row r="13" spans="1:6" s="8" customFormat="1" ht="21.75" customHeight="1">
      <c r="A13" s="5"/>
      <c r="B13" s="35" t="s">
        <v>272</v>
      </c>
      <c r="D13" s="11"/>
      <c r="E13" s="96">
        <v>0</v>
      </c>
      <c r="F13" s="96">
        <v>6500</v>
      </c>
    </row>
    <row r="14" spans="1:6" s="8" customFormat="1" ht="21.75" customHeight="1">
      <c r="A14" s="5"/>
      <c r="B14" s="35" t="s">
        <v>87</v>
      </c>
      <c r="D14" s="11"/>
      <c r="E14" s="96">
        <v>12381</v>
      </c>
      <c r="F14" s="96">
        <v>12562</v>
      </c>
    </row>
    <row r="15" spans="1:6" s="8" customFormat="1" ht="21.75" customHeight="1">
      <c r="A15" s="5"/>
      <c r="B15" s="35" t="s">
        <v>146</v>
      </c>
      <c r="D15" s="11"/>
      <c r="E15" s="96">
        <v>0</v>
      </c>
      <c r="F15" s="96">
        <v>13000</v>
      </c>
    </row>
    <row r="16" spans="1:6" s="8" customFormat="1" ht="21.75" customHeight="1">
      <c r="A16" s="31"/>
      <c r="B16" s="35" t="s">
        <v>22</v>
      </c>
      <c r="D16" s="11"/>
      <c r="E16" s="96">
        <v>155226</v>
      </c>
      <c r="F16" s="96">
        <v>110203</v>
      </c>
    </row>
    <row r="17" spans="1:6" s="8" customFormat="1" ht="21.75" customHeight="1">
      <c r="A17" s="31"/>
      <c r="B17" s="35" t="s">
        <v>24</v>
      </c>
      <c r="D17" s="11"/>
      <c r="E17" s="96">
        <v>9</v>
      </c>
      <c r="F17" s="96">
        <v>16</v>
      </c>
    </row>
    <row r="18" spans="1:6" s="12" customFormat="1" ht="26.25" customHeight="1">
      <c r="A18" s="36"/>
      <c r="B18" s="37"/>
      <c r="C18" s="38"/>
      <c r="D18" s="15"/>
      <c r="E18" s="97">
        <f>SUM(E12:E17)</f>
        <v>215370</v>
      </c>
      <c r="F18" s="97">
        <f>SUM(F12:F17)</f>
        <v>179727</v>
      </c>
    </row>
    <row r="19" spans="1:6" s="8" customFormat="1" ht="21.75" customHeight="1">
      <c r="A19" s="31"/>
      <c r="B19" s="34" t="s">
        <v>25</v>
      </c>
      <c r="C19" s="34"/>
      <c r="D19" s="11"/>
      <c r="E19" s="96"/>
      <c r="F19" s="96"/>
    </row>
    <row r="20" spans="1:6" s="8" customFormat="1" ht="5.25" customHeight="1" hidden="1">
      <c r="A20" s="31"/>
      <c r="B20" s="34"/>
      <c r="C20" s="34"/>
      <c r="D20" s="11"/>
      <c r="E20" s="96"/>
      <c r="F20" s="96"/>
    </row>
    <row r="21" spans="1:6" s="8" customFormat="1" ht="22.5" customHeight="1">
      <c r="A21" s="31"/>
      <c r="B21" s="35" t="s">
        <v>41</v>
      </c>
      <c r="D21" s="138"/>
      <c r="E21" s="96">
        <v>458</v>
      </c>
      <c r="F21" s="96">
        <v>702</v>
      </c>
    </row>
    <row r="22" spans="1:6" s="8" customFormat="1" ht="22.5" customHeight="1">
      <c r="A22" s="31"/>
      <c r="B22" s="35" t="s">
        <v>284</v>
      </c>
      <c r="D22" s="138"/>
      <c r="E22" s="96">
        <v>153332</v>
      </c>
      <c r="F22" s="96">
        <v>53925</v>
      </c>
    </row>
    <row r="23" spans="1:6" s="8" customFormat="1" ht="22.5" customHeight="1">
      <c r="A23" s="31"/>
      <c r="B23" s="35" t="s">
        <v>158</v>
      </c>
      <c r="D23" s="138"/>
      <c r="E23" s="96">
        <v>94920</v>
      </c>
      <c r="F23" s="96">
        <v>106713</v>
      </c>
    </row>
    <row r="24" spans="1:6" s="8" customFormat="1" ht="22.5" customHeight="1">
      <c r="A24" s="31"/>
      <c r="B24" s="35" t="s">
        <v>285</v>
      </c>
      <c r="D24" s="138"/>
      <c r="E24" s="96">
        <v>0</v>
      </c>
      <c r="F24" s="96">
        <v>0</v>
      </c>
    </row>
    <row r="25" spans="1:6" s="8" customFormat="1" ht="22.5" customHeight="1">
      <c r="A25" s="31"/>
      <c r="B25" s="35"/>
      <c r="D25" s="138"/>
      <c r="E25" s="365">
        <f>SUM(E21:E24)</f>
        <v>248710</v>
      </c>
      <c r="F25" s="365">
        <f>SUM(F21:F24)</f>
        <v>161340</v>
      </c>
    </row>
    <row r="26" spans="1:6" s="8" customFormat="1" ht="36.75" customHeight="1" thickBot="1">
      <c r="A26" s="31"/>
      <c r="B26" s="34" t="s">
        <v>108</v>
      </c>
      <c r="C26" s="35"/>
      <c r="D26" s="138"/>
      <c r="E26" s="201">
        <f>E18+E25</f>
        <v>464080</v>
      </c>
      <c r="F26" s="201">
        <f>F18+F25</f>
        <v>341067</v>
      </c>
    </row>
    <row r="27" spans="1:6" s="8" customFormat="1" ht="53.25" customHeight="1">
      <c r="A27" s="31"/>
      <c r="B27" s="34" t="s">
        <v>109</v>
      </c>
      <c r="C27" s="35"/>
      <c r="D27" s="138"/>
      <c r="E27" s="96"/>
      <c r="F27" s="96"/>
    </row>
    <row r="28" spans="1:6" s="8" customFormat="1" ht="36.75" customHeight="1">
      <c r="A28" s="31"/>
      <c r="B28" s="34" t="s">
        <v>110</v>
      </c>
      <c r="C28" s="34"/>
      <c r="D28" s="11"/>
      <c r="E28" s="96"/>
      <c r="F28" s="96"/>
    </row>
    <row r="29" spans="1:6" s="8" customFormat="1" ht="5.25" customHeight="1">
      <c r="A29" s="31"/>
      <c r="B29" s="34"/>
      <c r="C29" s="34"/>
      <c r="D29" s="11"/>
      <c r="E29" s="96"/>
      <c r="F29" s="96"/>
    </row>
    <row r="30" spans="1:6" s="8" customFormat="1" ht="22.5" customHeight="1">
      <c r="A30" s="31"/>
      <c r="B30" s="35" t="s">
        <v>27</v>
      </c>
      <c r="D30" s="11"/>
      <c r="E30" s="99">
        <v>248458</v>
      </c>
      <c r="F30" s="99">
        <v>248458</v>
      </c>
    </row>
    <row r="31" spans="1:6" s="8" customFormat="1" ht="27.75" customHeight="1">
      <c r="A31" s="31"/>
      <c r="B31" s="35" t="s">
        <v>28</v>
      </c>
      <c r="E31" s="99">
        <f>'Statement of Equity'!I20+'Statement of Equity'!K20</f>
        <v>71764.2</v>
      </c>
      <c r="F31" s="99">
        <f>'Statement of Equity'!I11+'Statement of Equity'!K11</f>
        <v>-39830</v>
      </c>
    </row>
    <row r="32" spans="1:6" s="8" customFormat="1" ht="27.75" customHeight="1">
      <c r="A32" s="31"/>
      <c r="B32" s="34" t="s">
        <v>59</v>
      </c>
      <c r="E32" s="100">
        <f>SUM(E30:E31)</f>
        <v>320222.2</v>
      </c>
      <c r="F32" s="100">
        <f>SUM(F30:F31)</f>
        <v>208628</v>
      </c>
    </row>
    <row r="33" spans="1:6" s="8" customFormat="1" ht="27.75" customHeight="1">
      <c r="A33" s="31"/>
      <c r="B33" s="34" t="s">
        <v>21</v>
      </c>
      <c r="E33" s="101">
        <f>7706-538*0.4</f>
        <v>7490.8</v>
      </c>
      <c r="F33" s="96">
        <f>'Statement of Equity'!M11</f>
        <v>5524</v>
      </c>
    </row>
    <row r="34" spans="1:6" s="8" customFormat="1" ht="4.5" customHeight="1">
      <c r="A34" s="31"/>
      <c r="B34" s="34"/>
      <c r="C34" s="34"/>
      <c r="D34" s="11"/>
      <c r="E34" s="96"/>
      <c r="F34" s="96"/>
    </row>
    <row r="35" spans="1:6" s="8" customFormat="1" ht="23.25" customHeight="1">
      <c r="A35" s="31"/>
      <c r="B35" s="35" t="s">
        <v>159</v>
      </c>
      <c r="C35" s="34"/>
      <c r="D35" s="11"/>
      <c r="E35" s="365">
        <f>SUM(E32:E33)</f>
        <v>327713</v>
      </c>
      <c r="F35" s="365">
        <f>SUM(F32:F33)</f>
        <v>214152</v>
      </c>
    </row>
    <row r="36" spans="1:6" s="8" customFormat="1" ht="3" customHeight="1">
      <c r="A36" s="31"/>
      <c r="B36" s="34"/>
      <c r="C36" s="34"/>
      <c r="D36" s="11"/>
      <c r="E36" s="96"/>
      <c r="F36" s="96"/>
    </row>
    <row r="37" spans="1:6" s="8" customFormat="1" ht="4.5" customHeight="1" hidden="1">
      <c r="A37" s="31"/>
      <c r="B37" s="34"/>
      <c r="C37" s="34"/>
      <c r="D37" s="11"/>
      <c r="E37" s="96"/>
      <c r="F37" s="96"/>
    </row>
    <row r="38" spans="1:6" s="8" customFormat="1" ht="4.5" customHeight="1" hidden="1">
      <c r="A38" s="31"/>
      <c r="B38" s="34"/>
      <c r="C38" s="34"/>
      <c r="D38" s="11"/>
      <c r="E38" s="96"/>
      <c r="F38" s="96"/>
    </row>
    <row r="39" spans="1:6" s="8" customFormat="1" ht="9" customHeight="1">
      <c r="A39" s="31"/>
      <c r="B39" s="34"/>
      <c r="C39" s="34"/>
      <c r="D39" s="11"/>
      <c r="E39" s="96"/>
      <c r="F39" s="96"/>
    </row>
    <row r="40" spans="1:6" s="8" customFormat="1" ht="21.75" customHeight="1">
      <c r="A40" s="31"/>
      <c r="B40" s="34" t="s">
        <v>160</v>
      </c>
      <c r="C40" s="34"/>
      <c r="D40" s="11"/>
      <c r="E40" s="96"/>
      <c r="F40" s="96"/>
    </row>
    <row r="41" spans="1:6" s="8" customFormat="1" ht="19.5" customHeight="1">
      <c r="A41" s="31"/>
      <c r="B41" s="35" t="s">
        <v>95</v>
      </c>
      <c r="E41" s="99">
        <v>187</v>
      </c>
      <c r="F41" s="99">
        <v>236</v>
      </c>
    </row>
    <row r="42" spans="1:6" s="8" customFormat="1" ht="25.5" customHeight="1">
      <c r="A42" s="31"/>
      <c r="B42" s="35" t="s">
        <v>97</v>
      </c>
      <c r="E42" s="99">
        <v>586</v>
      </c>
      <c r="F42" s="99">
        <v>1048</v>
      </c>
    </row>
    <row r="43" spans="1:6" s="12" customFormat="1" ht="26.25" customHeight="1">
      <c r="A43" s="36"/>
      <c r="B43" s="38"/>
      <c r="C43" s="38"/>
      <c r="D43" s="15"/>
      <c r="E43" s="97">
        <f>SUM(E41:E42)</f>
        <v>773</v>
      </c>
      <c r="F43" s="97">
        <f>SUM(F41:F42)</f>
        <v>1284</v>
      </c>
    </row>
    <row r="44" spans="1:6" s="8" customFormat="1" ht="27" customHeight="1">
      <c r="A44" s="31"/>
      <c r="B44" s="34" t="s">
        <v>26</v>
      </c>
      <c r="C44" s="35"/>
      <c r="D44" s="138"/>
      <c r="E44" s="96"/>
      <c r="F44" s="96"/>
    </row>
    <row r="45" spans="1:6" s="8" customFormat="1" ht="21.75" customHeight="1">
      <c r="A45" s="31"/>
      <c r="B45" s="35" t="s">
        <v>96</v>
      </c>
      <c r="D45" s="138"/>
      <c r="E45" s="99">
        <v>5094</v>
      </c>
      <c r="F45" s="99">
        <v>149</v>
      </c>
    </row>
    <row r="46" spans="1:6" s="8" customFormat="1" ht="21.75" customHeight="1">
      <c r="A46" s="31"/>
      <c r="B46" s="35" t="s">
        <v>78</v>
      </c>
      <c r="D46" s="191"/>
      <c r="E46" s="96">
        <f>131517-6500</f>
        <v>125017</v>
      </c>
      <c r="F46" s="96">
        <v>121847</v>
      </c>
    </row>
    <row r="47" spans="1:6" s="8" customFormat="1" ht="21.75" customHeight="1">
      <c r="A47" s="31"/>
      <c r="B47" s="35" t="s">
        <v>20</v>
      </c>
      <c r="D47" s="202"/>
      <c r="E47" s="99">
        <v>5483</v>
      </c>
      <c r="F47" s="99">
        <v>3635</v>
      </c>
    </row>
    <row r="48" spans="1:6" s="12" customFormat="1" ht="25.5" customHeight="1">
      <c r="A48" s="36"/>
      <c r="B48" s="36"/>
      <c r="C48" s="39"/>
      <c r="D48" s="15"/>
      <c r="E48" s="97">
        <f>SUM(E45:E47)</f>
        <v>135594</v>
      </c>
      <c r="F48" s="97">
        <f>SUM(F45:F47)</f>
        <v>125631</v>
      </c>
    </row>
    <row r="49" spans="1:6" s="12" customFormat="1" ht="27" customHeight="1">
      <c r="A49" s="36"/>
      <c r="B49" s="38" t="s">
        <v>111</v>
      </c>
      <c r="C49" s="38"/>
      <c r="D49" s="15"/>
      <c r="E49" s="98">
        <f>E43+E48</f>
        <v>136367</v>
      </c>
      <c r="F49" s="98">
        <f>F43+F48</f>
        <v>126915</v>
      </c>
    </row>
    <row r="50" spans="1:6" s="8" customFormat="1" ht="9.75" customHeight="1">
      <c r="A50" s="31"/>
      <c r="B50" s="34"/>
      <c r="C50" s="34"/>
      <c r="D50" s="11"/>
      <c r="E50" s="145"/>
      <c r="F50" s="145"/>
    </row>
    <row r="51" spans="1:6" s="12" customFormat="1" ht="34.5" customHeight="1" thickBot="1">
      <c r="A51" s="36"/>
      <c r="B51" s="43" t="s">
        <v>112</v>
      </c>
      <c r="C51" s="41"/>
      <c r="D51" s="15"/>
      <c r="E51" s="144">
        <f>E35+E49</f>
        <v>464080</v>
      </c>
      <c r="F51" s="144">
        <f>F35+F49</f>
        <v>341067</v>
      </c>
    </row>
    <row r="52" spans="1:6" s="8" customFormat="1" ht="12" customHeight="1" hidden="1">
      <c r="A52" s="31"/>
      <c r="B52" s="31"/>
      <c r="C52" s="42"/>
      <c r="D52" s="11"/>
      <c r="E52" s="96"/>
      <c r="F52" s="96"/>
    </row>
    <row r="53" spans="1:6" s="8" customFormat="1" ht="12" customHeight="1">
      <c r="A53" s="31"/>
      <c r="B53" s="31"/>
      <c r="E53" s="40"/>
      <c r="F53" s="40"/>
    </row>
    <row r="54" spans="1:6" s="12" customFormat="1" ht="51" customHeight="1" thickBot="1">
      <c r="A54" s="36"/>
      <c r="B54" s="437" t="s">
        <v>118</v>
      </c>
      <c r="C54" s="438"/>
      <c r="E54" s="122">
        <f>E32/248458</f>
        <v>1.2888383549734765</v>
      </c>
      <c r="F54" s="122">
        <f>F32/248458</f>
        <v>0.8396912154166901</v>
      </c>
    </row>
    <row r="55" spans="1:6" s="8" customFormat="1" ht="27.75" customHeight="1">
      <c r="A55" s="31"/>
      <c r="B55" s="31"/>
      <c r="E55" s="40"/>
      <c r="F55" s="40"/>
    </row>
    <row r="56" spans="1:6" s="8" customFormat="1" ht="7.5" customHeight="1" hidden="1">
      <c r="A56" s="31"/>
      <c r="B56" s="31"/>
      <c r="E56" s="40"/>
      <c r="F56" s="142"/>
    </row>
    <row r="57" spans="1:6" s="8" customFormat="1" ht="48.75" customHeight="1">
      <c r="A57" s="31"/>
      <c r="B57" s="430" t="s">
        <v>165</v>
      </c>
      <c r="C57" s="436"/>
      <c r="D57" s="436"/>
      <c r="E57" s="436"/>
      <c r="F57" s="436"/>
    </row>
    <row r="58" spans="1:6" s="8" customFormat="1" ht="22.5">
      <c r="A58" s="31"/>
      <c r="B58" s="31"/>
      <c r="E58" s="40"/>
      <c r="F58" s="40"/>
    </row>
    <row r="59" spans="1:6" s="8" customFormat="1" ht="22.5">
      <c r="A59" s="31"/>
      <c r="B59" s="31"/>
      <c r="E59" s="40"/>
      <c r="F59" s="40"/>
    </row>
    <row r="60" spans="1:6" s="8" customFormat="1" ht="22.5">
      <c r="A60" s="31"/>
      <c r="B60" s="31"/>
      <c r="E60" s="40"/>
      <c r="F60" s="40"/>
    </row>
    <row r="61" spans="1:6" s="8" customFormat="1" ht="22.5">
      <c r="A61" s="31"/>
      <c r="B61" s="31"/>
      <c r="E61" s="40"/>
      <c r="F61" s="40"/>
    </row>
    <row r="62" spans="1:6" s="8" customFormat="1" ht="22.5">
      <c r="A62" s="31"/>
      <c r="B62" s="31"/>
      <c r="E62" s="40"/>
      <c r="F62" s="40"/>
    </row>
    <row r="63" spans="1:6" s="8" customFormat="1" ht="22.5">
      <c r="A63" s="31"/>
      <c r="B63" s="31"/>
      <c r="E63" s="40"/>
      <c r="F63" s="40"/>
    </row>
    <row r="64" spans="1:6" s="8" customFormat="1" ht="22.5">
      <c r="A64" s="31"/>
      <c r="B64" s="31"/>
      <c r="E64" s="40"/>
      <c r="F64" s="40"/>
    </row>
    <row r="65" spans="1:6" s="8" customFormat="1" ht="22.5">
      <c r="A65" s="31"/>
      <c r="B65" s="31"/>
      <c r="E65" s="40"/>
      <c r="F65" s="40"/>
    </row>
    <row r="66" spans="1:6" s="8" customFormat="1" ht="22.5">
      <c r="A66" s="31"/>
      <c r="B66" s="31"/>
      <c r="E66" s="40"/>
      <c r="F66" s="40"/>
    </row>
    <row r="67" spans="1:6" s="8" customFormat="1" ht="22.5">
      <c r="A67" s="31"/>
      <c r="B67" s="31"/>
      <c r="E67" s="40"/>
      <c r="F67" s="40"/>
    </row>
    <row r="68" spans="1:6" s="8" customFormat="1" ht="22.5">
      <c r="A68" s="31"/>
      <c r="B68" s="31"/>
      <c r="E68" s="40"/>
      <c r="F68" s="40"/>
    </row>
    <row r="69" spans="1:6" s="8" customFormat="1" ht="22.5">
      <c r="A69" s="31"/>
      <c r="B69" s="31"/>
      <c r="E69" s="40"/>
      <c r="F69" s="40"/>
    </row>
    <row r="70" spans="1:6" s="8" customFormat="1" ht="22.5">
      <c r="A70" s="31"/>
      <c r="B70" s="31"/>
      <c r="E70" s="40"/>
      <c r="F70" s="40"/>
    </row>
    <row r="71" spans="1:6" s="8" customFormat="1" ht="22.5">
      <c r="A71" s="31"/>
      <c r="B71" s="31"/>
      <c r="E71" s="40"/>
      <c r="F71" s="40"/>
    </row>
    <row r="72" spans="1:6" s="8" customFormat="1" ht="22.5">
      <c r="A72" s="31"/>
      <c r="B72" s="31"/>
      <c r="E72" s="40"/>
      <c r="F72" s="40"/>
    </row>
    <row r="73" spans="1:6" s="8" customFormat="1" ht="22.5">
      <c r="A73" s="31"/>
      <c r="B73" s="31"/>
      <c r="E73" s="40"/>
      <c r="F73" s="40"/>
    </row>
    <row r="74" spans="1:6" s="8" customFormat="1" ht="22.5">
      <c r="A74" s="31"/>
      <c r="B74" s="31"/>
      <c r="E74" s="40"/>
      <c r="F74" s="40"/>
    </row>
    <row r="75" spans="1:6" s="8" customFormat="1" ht="22.5">
      <c r="A75" s="31"/>
      <c r="B75" s="31"/>
      <c r="E75" s="40"/>
      <c r="F75" s="40"/>
    </row>
    <row r="76" spans="1:6" s="8" customFormat="1" ht="22.5">
      <c r="A76" s="31"/>
      <c r="B76" s="31"/>
      <c r="E76" s="40"/>
      <c r="F76" s="40"/>
    </row>
    <row r="77" spans="1:6" s="8" customFormat="1" ht="22.5">
      <c r="A77" s="31"/>
      <c r="B77" s="31"/>
      <c r="E77" s="40"/>
      <c r="F77" s="40"/>
    </row>
    <row r="78" spans="1:6" s="8" customFormat="1" ht="22.5">
      <c r="A78" s="31"/>
      <c r="B78" s="31"/>
      <c r="E78" s="40"/>
      <c r="F78" s="40"/>
    </row>
    <row r="79" spans="1:6" s="8" customFormat="1" ht="22.5">
      <c r="A79" s="31"/>
      <c r="B79" s="31"/>
      <c r="E79" s="40"/>
      <c r="F79" s="40"/>
    </row>
    <row r="80" spans="1:6" s="8" customFormat="1" ht="22.5">
      <c r="A80" s="31"/>
      <c r="B80" s="31"/>
      <c r="E80" s="40"/>
      <c r="F80" s="40"/>
    </row>
    <row r="81" spans="1:6" s="8" customFormat="1" ht="22.5">
      <c r="A81" s="31"/>
      <c r="B81" s="31"/>
      <c r="E81" s="40"/>
      <c r="F81" s="40"/>
    </row>
    <row r="82" spans="1:6" s="8" customFormat="1" ht="22.5">
      <c r="A82" s="31"/>
      <c r="B82" s="31"/>
      <c r="E82" s="40"/>
      <c r="F82" s="40"/>
    </row>
    <row r="83" spans="1:6" s="8" customFormat="1" ht="22.5">
      <c r="A83" s="31"/>
      <c r="B83" s="31"/>
      <c r="E83" s="40"/>
      <c r="F83" s="40"/>
    </row>
    <row r="84" spans="1:6" s="8" customFormat="1" ht="22.5">
      <c r="A84" s="31"/>
      <c r="B84" s="31"/>
      <c r="E84" s="40"/>
      <c r="F84" s="40"/>
    </row>
    <row r="85" spans="1:6" s="8" customFormat="1" ht="22.5">
      <c r="A85" s="31"/>
      <c r="B85" s="31"/>
      <c r="E85" s="40"/>
      <c r="F85" s="40"/>
    </row>
    <row r="86" spans="1:6" s="8" customFormat="1" ht="22.5">
      <c r="A86" s="31"/>
      <c r="B86" s="31"/>
      <c r="E86" s="40"/>
      <c r="F86" s="40"/>
    </row>
    <row r="87" spans="1:6" s="8" customFormat="1" ht="22.5">
      <c r="A87" s="31"/>
      <c r="B87" s="31"/>
      <c r="E87" s="40"/>
      <c r="F87" s="40"/>
    </row>
    <row r="88" spans="1:6" s="8" customFormat="1" ht="22.5">
      <c r="A88" s="31"/>
      <c r="B88" s="31"/>
      <c r="E88" s="40"/>
      <c r="F88" s="40"/>
    </row>
    <row r="89" spans="1:6" s="8" customFormat="1" ht="22.5">
      <c r="A89" s="31"/>
      <c r="B89" s="31"/>
      <c r="E89" s="40"/>
      <c r="F89" s="40"/>
    </row>
    <row r="90" spans="1:6" s="8" customFormat="1" ht="22.5">
      <c r="A90" s="31"/>
      <c r="B90" s="31"/>
      <c r="E90" s="40"/>
      <c r="F90" s="40"/>
    </row>
    <row r="91" spans="1:6" s="8" customFormat="1" ht="22.5">
      <c r="A91" s="31"/>
      <c r="B91" s="31"/>
      <c r="E91" s="40"/>
      <c r="F91" s="40"/>
    </row>
    <row r="92" spans="1:6" s="8" customFormat="1" ht="22.5">
      <c r="A92" s="31"/>
      <c r="B92" s="31"/>
      <c r="E92" s="40"/>
      <c r="F92" s="40"/>
    </row>
    <row r="93" spans="1:6" s="8" customFormat="1" ht="22.5">
      <c r="A93" s="31"/>
      <c r="B93" s="31"/>
      <c r="E93" s="40"/>
      <c r="F93" s="40"/>
    </row>
    <row r="94" spans="1:6" s="8" customFormat="1" ht="22.5">
      <c r="A94" s="31"/>
      <c r="B94" s="31"/>
      <c r="E94" s="40"/>
      <c r="F94" s="40"/>
    </row>
    <row r="95" spans="1:6" s="8" customFormat="1" ht="22.5">
      <c r="A95" s="31"/>
      <c r="B95" s="31"/>
      <c r="E95" s="40"/>
      <c r="F95" s="40"/>
    </row>
    <row r="96" spans="1:6" s="8" customFormat="1" ht="22.5">
      <c r="A96" s="31"/>
      <c r="B96" s="31"/>
      <c r="E96" s="40"/>
      <c r="F96" s="40"/>
    </row>
    <row r="97" spans="1:6" s="8" customFormat="1" ht="22.5">
      <c r="A97" s="31"/>
      <c r="B97" s="31"/>
      <c r="E97" s="40"/>
      <c r="F97" s="40"/>
    </row>
    <row r="98" spans="1:6" s="8" customFormat="1" ht="22.5">
      <c r="A98" s="31"/>
      <c r="B98" s="31"/>
      <c r="E98" s="40"/>
      <c r="F98" s="40"/>
    </row>
    <row r="99" spans="1:6" s="8" customFormat="1" ht="22.5">
      <c r="A99" s="31"/>
      <c r="B99" s="31"/>
      <c r="E99" s="40"/>
      <c r="F99" s="40"/>
    </row>
    <row r="100" spans="1:6" s="8" customFormat="1" ht="22.5">
      <c r="A100" s="31"/>
      <c r="B100" s="31"/>
      <c r="E100" s="40"/>
      <c r="F100" s="40"/>
    </row>
    <row r="101" spans="1:6" s="8" customFormat="1" ht="22.5">
      <c r="A101" s="31"/>
      <c r="B101" s="31"/>
      <c r="E101" s="40"/>
      <c r="F101" s="40"/>
    </row>
    <row r="102" spans="1:6" s="8" customFormat="1" ht="22.5">
      <c r="A102" s="31"/>
      <c r="B102" s="31"/>
      <c r="E102" s="40"/>
      <c r="F102" s="40"/>
    </row>
    <row r="103" spans="1:6" s="8" customFormat="1" ht="22.5">
      <c r="A103" s="31"/>
      <c r="B103" s="31"/>
      <c r="E103" s="40"/>
      <c r="F103" s="40"/>
    </row>
    <row r="104" spans="1:6" s="8" customFormat="1" ht="22.5">
      <c r="A104" s="31"/>
      <c r="B104" s="31"/>
      <c r="E104" s="40"/>
      <c r="F104" s="40"/>
    </row>
    <row r="105" spans="1:6" s="8" customFormat="1" ht="22.5">
      <c r="A105" s="31"/>
      <c r="B105" s="31"/>
      <c r="E105" s="40"/>
      <c r="F105" s="40"/>
    </row>
    <row r="106" spans="1:6" s="8" customFormat="1" ht="22.5">
      <c r="A106" s="31"/>
      <c r="B106" s="31"/>
      <c r="E106" s="40"/>
      <c r="F106" s="40"/>
    </row>
    <row r="107" spans="1:6" s="8" customFormat="1" ht="22.5">
      <c r="A107" s="31"/>
      <c r="B107" s="31"/>
      <c r="E107" s="40"/>
      <c r="F107" s="40"/>
    </row>
    <row r="108" spans="1:6" s="8" customFormat="1" ht="22.5">
      <c r="A108" s="31"/>
      <c r="B108" s="31"/>
      <c r="E108" s="40"/>
      <c r="F108" s="40"/>
    </row>
    <row r="109" spans="1:6" s="8" customFormat="1" ht="22.5">
      <c r="A109" s="31"/>
      <c r="B109" s="31"/>
      <c r="E109" s="40"/>
      <c r="F109" s="40"/>
    </row>
    <row r="110" spans="1:6" s="8" customFormat="1" ht="22.5">
      <c r="A110" s="31"/>
      <c r="B110" s="31"/>
      <c r="E110" s="40"/>
      <c r="F110" s="40"/>
    </row>
    <row r="111" spans="1:6" s="8" customFormat="1" ht="22.5">
      <c r="A111" s="31"/>
      <c r="B111" s="31"/>
      <c r="E111" s="40"/>
      <c r="F111" s="40"/>
    </row>
    <row r="112" spans="1:6" s="8" customFormat="1" ht="22.5">
      <c r="A112" s="31"/>
      <c r="B112" s="31"/>
      <c r="E112" s="40"/>
      <c r="F112" s="40"/>
    </row>
    <row r="113" spans="1:6" s="8" customFormat="1" ht="22.5">
      <c r="A113" s="31"/>
      <c r="B113" s="31"/>
      <c r="E113" s="40"/>
      <c r="F113" s="40"/>
    </row>
    <row r="114" spans="1:6" s="8" customFormat="1" ht="22.5">
      <c r="A114" s="31"/>
      <c r="B114" s="31"/>
      <c r="E114" s="40"/>
      <c r="F114" s="40"/>
    </row>
    <row r="115" spans="1:6" s="8" customFormat="1" ht="22.5">
      <c r="A115" s="31"/>
      <c r="B115" s="31"/>
      <c r="E115" s="40"/>
      <c r="F115" s="40"/>
    </row>
    <row r="116" spans="1:6" s="8" customFormat="1" ht="22.5">
      <c r="A116" s="31"/>
      <c r="B116" s="31"/>
      <c r="E116" s="40"/>
      <c r="F116" s="40"/>
    </row>
    <row r="117" spans="1:6" s="8" customFormat="1" ht="22.5">
      <c r="A117" s="31"/>
      <c r="B117" s="31"/>
      <c r="E117" s="40"/>
      <c r="F117" s="40"/>
    </row>
    <row r="118" spans="1:6" s="8" customFormat="1" ht="22.5">
      <c r="A118" s="31"/>
      <c r="B118" s="31"/>
      <c r="E118" s="40"/>
      <c r="F118" s="40"/>
    </row>
    <row r="119" spans="1:6" s="8" customFormat="1" ht="22.5">
      <c r="A119" s="31"/>
      <c r="B119" s="31"/>
      <c r="E119" s="40"/>
      <c r="F119" s="40"/>
    </row>
    <row r="120" spans="1:6" s="8" customFormat="1" ht="22.5">
      <c r="A120" s="31"/>
      <c r="B120" s="31"/>
      <c r="E120" s="40"/>
      <c r="F120" s="40"/>
    </row>
    <row r="121" spans="1:6" s="8" customFormat="1" ht="22.5">
      <c r="A121" s="31"/>
      <c r="B121" s="31"/>
      <c r="E121" s="40"/>
      <c r="F121" s="40"/>
    </row>
    <row r="122" spans="1:6" s="8" customFormat="1" ht="22.5">
      <c r="A122" s="31"/>
      <c r="B122" s="31"/>
      <c r="E122" s="40"/>
      <c r="F122" s="40"/>
    </row>
    <row r="123" spans="1:6" s="8" customFormat="1" ht="22.5">
      <c r="A123" s="31"/>
      <c r="B123" s="31"/>
      <c r="E123" s="40"/>
      <c r="F123" s="40"/>
    </row>
    <row r="124" spans="1:6" s="8" customFormat="1" ht="22.5">
      <c r="A124" s="31"/>
      <c r="B124" s="31"/>
      <c r="E124" s="40"/>
      <c r="F124" s="40"/>
    </row>
    <row r="125" spans="1:6" s="8" customFormat="1" ht="22.5">
      <c r="A125" s="31"/>
      <c r="B125" s="31"/>
      <c r="E125" s="40"/>
      <c r="F125" s="40"/>
    </row>
    <row r="126" spans="1:6" s="8" customFormat="1" ht="22.5">
      <c r="A126" s="31"/>
      <c r="B126" s="31"/>
      <c r="E126" s="40"/>
      <c r="F126" s="40"/>
    </row>
    <row r="127" spans="1:6" s="8" customFormat="1" ht="22.5">
      <c r="A127" s="31"/>
      <c r="B127" s="31"/>
      <c r="E127" s="40"/>
      <c r="F127" s="40"/>
    </row>
    <row r="128" spans="1:6" s="8" customFormat="1" ht="22.5">
      <c r="A128" s="31"/>
      <c r="B128" s="31"/>
      <c r="E128" s="40"/>
      <c r="F128" s="40"/>
    </row>
    <row r="129" spans="1:6" s="8" customFormat="1" ht="22.5">
      <c r="A129" s="31"/>
      <c r="B129" s="31"/>
      <c r="E129" s="40"/>
      <c r="F129" s="40"/>
    </row>
    <row r="130" spans="1:6" s="8" customFormat="1" ht="22.5">
      <c r="A130" s="31"/>
      <c r="B130" s="31"/>
      <c r="E130" s="40"/>
      <c r="F130" s="40"/>
    </row>
    <row r="131" spans="1:6" s="8" customFormat="1" ht="22.5">
      <c r="A131" s="31"/>
      <c r="B131" s="31"/>
      <c r="E131" s="40"/>
      <c r="F131" s="40"/>
    </row>
    <row r="132" spans="1:6" s="8" customFormat="1" ht="22.5">
      <c r="A132" s="31"/>
      <c r="B132" s="31"/>
      <c r="E132" s="40"/>
      <c r="F132" s="40"/>
    </row>
    <row r="133" spans="1:6" s="8" customFormat="1" ht="22.5">
      <c r="A133" s="31"/>
      <c r="B133" s="31"/>
      <c r="E133" s="40"/>
      <c r="F133" s="40"/>
    </row>
    <row r="134" spans="1:6" s="8" customFormat="1" ht="22.5">
      <c r="A134" s="31"/>
      <c r="B134" s="31"/>
      <c r="E134" s="40"/>
      <c r="F134" s="40"/>
    </row>
    <row r="135" spans="1:6" s="8" customFormat="1" ht="22.5">
      <c r="A135" s="31"/>
      <c r="B135" s="31"/>
      <c r="E135" s="40"/>
      <c r="F135" s="40"/>
    </row>
    <row r="136" spans="1:6" s="8" customFormat="1" ht="22.5">
      <c r="A136" s="31"/>
      <c r="B136" s="31"/>
      <c r="E136" s="40"/>
      <c r="F136" s="40"/>
    </row>
    <row r="137" spans="1:6" s="8" customFormat="1" ht="22.5">
      <c r="A137" s="31"/>
      <c r="B137" s="31"/>
      <c r="E137" s="40"/>
      <c r="F137" s="40"/>
    </row>
    <row r="138" spans="1:6" s="8" customFormat="1" ht="22.5">
      <c r="A138" s="31"/>
      <c r="B138" s="31"/>
      <c r="E138" s="40"/>
      <c r="F138" s="40"/>
    </row>
    <row r="139" spans="1:6" s="8" customFormat="1" ht="22.5">
      <c r="A139" s="31"/>
      <c r="B139" s="31"/>
      <c r="E139" s="40"/>
      <c r="F139" s="40"/>
    </row>
    <row r="140" spans="1:6" s="8" customFormat="1" ht="22.5">
      <c r="A140" s="31"/>
      <c r="B140" s="31"/>
      <c r="E140" s="40"/>
      <c r="F140" s="40"/>
    </row>
    <row r="141" spans="1:6" s="8" customFormat="1" ht="22.5">
      <c r="A141" s="31"/>
      <c r="B141" s="31"/>
      <c r="E141" s="40"/>
      <c r="F141" s="40"/>
    </row>
    <row r="142" spans="1:6" s="8" customFormat="1" ht="22.5">
      <c r="A142" s="31"/>
      <c r="B142" s="31"/>
      <c r="E142" s="40"/>
      <c r="F142" s="40"/>
    </row>
    <row r="143" spans="1:6" s="8" customFormat="1" ht="22.5">
      <c r="A143" s="31"/>
      <c r="B143" s="31"/>
      <c r="E143" s="40"/>
      <c r="F143" s="40"/>
    </row>
    <row r="144" spans="1:6" s="8" customFormat="1" ht="22.5">
      <c r="A144" s="31"/>
      <c r="B144" s="31"/>
      <c r="E144" s="40"/>
      <c r="F144" s="40"/>
    </row>
    <row r="145" spans="1:6" s="8" customFormat="1" ht="22.5">
      <c r="A145" s="31"/>
      <c r="B145" s="31"/>
      <c r="E145" s="40"/>
      <c r="F145" s="40"/>
    </row>
    <row r="146" spans="1:6" s="8" customFormat="1" ht="22.5">
      <c r="A146" s="31"/>
      <c r="B146" s="31"/>
      <c r="E146" s="40"/>
      <c r="F146" s="40"/>
    </row>
    <row r="147" spans="1:6" s="8" customFormat="1" ht="22.5">
      <c r="A147" s="31"/>
      <c r="B147" s="31"/>
      <c r="E147" s="40"/>
      <c r="F147" s="40"/>
    </row>
    <row r="148" spans="1:6" s="8" customFormat="1" ht="22.5">
      <c r="A148" s="31"/>
      <c r="B148" s="31"/>
      <c r="E148" s="40"/>
      <c r="F148" s="40"/>
    </row>
    <row r="149" spans="1:6" s="8" customFormat="1" ht="22.5">
      <c r="A149" s="31"/>
      <c r="B149" s="31"/>
      <c r="E149" s="40"/>
      <c r="F149" s="40"/>
    </row>
    <row r="150" spans="1:6" s="8" customFormat="1" ht="22.5">
      <c r="A150" s="31"/>
      <c r="B150" s="31"/>
      <c r="E150" s="40"/>
      <c r="F150" s="40"/>
    </row>
    <row r="151" spans="1:6" s="8" customFormat="1" ht="22.5">
      <c r="A151" s="31"/>
      <c r="B151" s="31"/>
      <c r="E151" s="40"/>
      <c r="F151" s="40"/>
    </row>
    <row r="152" spans="1:6" s="8" customFormat="1" ht="22.5">
      <c r="A152" s="31"/>
      <c r="B152" s="31"/>
      <c r="E152" s="40"/>
      <c r="F152" s="40"/>
    </row>
    <row r="153" spans="1:6" s="8" customFormat="1" ht="22.5">
      <c r="A153" s="31"/>
      <c r="B153" s="31"/>
      <c r="E153" s="40"/>
      <c r="F153" s="40"/>
    </row>
    <row r="154" spans="1:6" s="8" customFormat="1" ht="22.5">
      <c r="A154" s="31"/>
      <c r="B154" s="31"/>
      <c r="E154" s="40"/>
      <c r="F154" s="40"/>
    </row>
    <row r="155" spans="1:6" s="8" customFormat="1" ht="22.5">
      <c r="A155" s="31"/>
      <c r="B155" s="31"/>
      <c r="E155" s="40"/>
      <c r="F155" s="40"/>
    </row>
    <row r="156" spans="1:6" s="8" customFormat="1" ht="22.5">
      <c r="A156" s="31"/>
      <c r="B156" s="31"/>
      <c r="E156" s="40"/>
      <c r="F156" s="40"/>
    </row>
    <row r="157" spans="1:6" s="8" customFormat="1" ht="22.5">
      <c r="A157" s="31"/>
      <c r="B157" s="31"/>
      <c r="E157" s="40"/>
      <c r="F157" s="40"/>
    </row>
    <row r="158" spans="1:6" s="8" customFormat="1" ht="22.5">
      <c r="A158" s="31"/>
      <c r="B158" s="31"/>
      <c r="E158" s="40"/>
      <c r="F158" s="40"/>
    </row>
    <row r="159" spans="1:6" s="8" customFormat="1" ht="22.5">
      <c r="A159" s="31"/>
      <c r="B159" s="31"/>
      <c r="E159" s="40"/>
      <c r="F159" s="40"/>
    </row>
    <row r="160" spans="1:6" s="8" customFormat="1" ht="22.5">
      <c r="A160" s="31"/>
      <c r="B160" s="31"/>
      <c r="E160" s="40"/>
      <c r="F160" s="40"/>
    </row>
    <row r="161" spans="1:6" s="8" customFormat="1" ht="22.5">
      <c r="A161" s="31"/>
      <c r="B161" s="31"/>
      <c r="E161" s="40"/>
      <c r="F161" s="40"/>
    </row>
    <row r="162" spans="1:6" s="8" customFormat="1" ht="22.5">
      <c r="A162" s="31"/>
      <c r="B162" s="31"/>
      <c r="E162" s="40"/>
      <c r="F162" s="40"/>
    </row>
    <row r="163" spans="1:6" s="8" customFormat="1" ht="22.5">
      <c r="A163" s="31"/>
      <c r="B163" s="31"/>
      <c r="E163" s="40"/>
      <c r="F163" s="40"/>
    </row>
    <row r="164" spans="1:6" s="8" customFormat="1" ht="22.5">
      <c r="A164" s="31"/>
      <c r="B164" s="31"/>
      <c r="E164" s="40"/>
      <c r="F164" s="40"/>
    </row>
    <row r="165" spans="1:6" s="8" customFormat="1" ht="22.5">
      <c r="A165" s="31"/>
      <c r="B165" s="31"/>
      <c r="E165" s="40"/>
      <c r="F165" s="40"/>
    </row>
    <row r="166" spans="1:6" s="8" customFormat="1" ht="22.5">
      <c r="A166" s="31"/>
      <c r="B166" s="31"/>
      <c r="E166" s="40"/>
      <c r="F166" s="40"/>
    </row>
    <row r="167" spans="1:6" s="8" customFormat="1" ht="22.5">
      <c r="A167" s="31"/>
      <c r="B167" s="31"/>
      <c r="E167" s="40"/>
      <c r="F167" s="40"/>
    </row>
    <row r="168" spans="1:6" s="8" customFormat="1" ht="22.5">
      <c r="A168" s="31"/>
      <c r="B168" s="31"/>
      <c r="E168" s="40"/>
      <c r="F168" s="40"/>
    </row>
    <row r="169" spans="1:6" s="8" customFormat="1" ht="22.5">
      <c r="A169" s="31"/>
      <c r="B169" s="31"/>
      <c r="E169" s="40"/>
      <c r="F169" s="40"/>
    </row>
    <row r="170" spans="1:6" s="8" customFormat="1" ht="22.5">
      <c r="A170" s="31"/>
      <c r="B170" s="31"/>
      <c r="E170" s="40"/>
      <c r="F170" s="40"/>
    </row>
    <row r="171" spans="1:6" s="8" customFormat="1" ht="22.5">
      <c r="A171" s="31"/>
      <c r="B171" s="31"/>
      <c r="E171" s="40"/>
      <c r="F171" s="40"/>
    </row>
    <row r="172" spans="1:6" s="8" customFormat="1" ht="22.5">
      <c r="A172" s="31"/>
      <c r="B172" s="31"/>
      <c r="E172" s="40"/>
      <c r="F172" s="40"/>
    </row>
    <row r="173" spans="1:6" s="8" customFormat="1" ht="22.5">
      <c r="A173" s="31"/>
      <c r="B173" s="31"/>
      <c r="E173" s="40"/>
      <c r="F173" s="40"/>
    </row>
    <row r="174" spans="1:6" s="8" customFormat="1" ht="22.5">
      <c r="A174" s="31"/>
      <c r="B174" s="31"/>
      <c r="E174" s="40"/>
      <c r="F174" s="40"/>
    </row>
    <row r="175" spans="1:6" s="8" customFormat="1" ht="22.5">
      <c r="A175" s="31"/>
      <c r="B175" s="31"/>
      <c r="E175" s="40"/>
      <c r="F175" s="40"/>
    </row>
    <row r="176" spans="1:6" s="8" customFormat="1" ht="22.5">
      <c r="A176" s="31"/>
      <c r="B176" s="31"/>
      <c r="E176" s="40"/>
      <c r="F176" s="40"/>
    </row>
    <row r="177" spans="1:6" s="8" customFormat="1" ht="22.5">
      <c r="A177" s="31"/>
      <c r="B177" s="31"/>
      <c r="E177" s="40"/>
      <c r="F177" s="40"/>
    </row>
    <row r="178" spans="1:6" s="8" customFormat="1" ht="22.5">
      <c r="A178" s="31"/>
      <c r="B178" s="31"/>
      <c r="E178" s="40"/>
      <c r="F178" s="40"/>
    </row>
    <row r="179" spans="1:6" s="8" customFormat="1" ht="22.5">
      <c r="A179" s="31"/>
      <c r="B179" s="31"/>
      <c r="E179" s="40"/>
      <c r="F179" s="40"/>
    </row>
    <row r="180" spans="1:6" s="8" customFormat="1" ht="22.5">
      <c r="A180" s="31"/>
      <c r="B180" s="31"/>
      <c r="E180" s="40"/>
      <c r="F180" s="40"/>
    </row>
    <row r="181" spans="1:6" s="8" customFormat="1" ht="22.5">
      <c r="A181" s="31"/>
      <c r="B181" s="31"/>
      <c r="E181" s="40"/>
      <c r="F181" s="40"/>
    </row>
    <row r="182" spans="1:6" s="8" customFormat="1" ht="22.5">
      <c r="A182" s="31"/>
      <c r="B182" s="31"/>
      <c r="E182" s="40"/>
      <c r="F182" s="40"/>
    </row>
    <row r="183" spans="1:6" s="8" customFormat="1" ht="22.5">
      <c r="A183" s="31"/>
      <c r="B183" s="31"/>
      <c r="E183" s="40"/>
      <c r="F183" s="40"/>
    </row>
    <row r="184" spans="1:6" s="8" customFormat="1" ht="22.5">
      <c r="A184" s="31"/>
      <c r="B184" s="31"/>
      <c r="E184" s="40"/>
      <c r="F184" s="40"/>
    </row>
    <row r="185" spans="1:6" s="8" customFormat="1" ht="22.5">
      <c r="A185" s="31"/>
      <c r="B185" s="31"/>
      <c r="E185" s="40"/>
      <c r="F185" s="40"/>
    </row>
    <row r="186" spans="1:6" s="8" customFormat="1" ht="22.5">
      <c r="A186" s="31"/>
      <c r="B186" s="31"/>
      <c r="E186" s="40"/>
      <c r="F186" s="40"/>
    </row>
    <row r="187" spans="1:6" s="8" customFormat="1" ht="22.5">
      <c r="A187" s="31"/>
      <c r="B187" s="31"/>
      <c r="E187" s="40"/>
      <c r="F187" s="40"/>
    </row>
    <row r="188" spans="1:6" s="8" customFormat="1" ht="22.5">
      <c r="A188" s="31"/>
      <c r="B188" s="31"/>
      <c r="E188" s="40"/>
      <c r="F188" s="40"/>
    </row>
    <row r="189" spans="1:6" s="8" customFormat="1" ht="22.5">
      <c r="A189" s="31"/>
      <c r="B189" s="31"/>
      <c r="E189" s="40"/>
      <c r="F189" s="40"/>
    </row>
    <row r="190" spans="1:6" s="8" customFormat="1" ht="22.5">
      <c r="A190" s="31"/>
      <c r="B190" s="31"/>
      <c r="E190" s="40"/>
      <c r="F190" s="40"/>
    </row>
    <row r="191" spans="1:6" s="8" customFormat="1" ht="22.5">
      <c r="A191" s="31"/>
      <c r="B191" s="31"/>
      <c r="E191" s="40"/>
      <c r="F191" s="40"/>
    </row>
    <row r="192" spans="1:6" s="8" customFormat="1" ht="22.5">
      <c r="A192" s="31"/>
      <c r="B192" s="31"/>
      <c r="E192" s="40"/>
      <c r="F192" s="40"/>
    </row>
    <row r="193" spans="1:6" s="8" customFormat="1" ht="22.5">
      <c r="A193" s="31"/>
      <c r="B193" s="31"/>
      <c r="E193" s="40"/>
      <c r="F193" s="40"/>
    </row>
    <row r="194" spans="1:6" s="8" customFormat="1" ht="22.5">
      <c r="A194" s="31"/>
      <c r="B194" s="31"/>
      <c r="E194" s="40"/>
      <c r="F194" s="40"/>
    </row>
    <row r="195" spans="1:6" s="8" customFormat="1" ht="22.5">
      <c r="A195" s="31"/>
      <c r="B195" s="31"/>
      <c r="E195" s="40"/>
      <c r="F195" s="40"/>
    </row>
    <row r="196" spans="1:6" s="8" customFormat="1" ht="22.5">
      <c r="A196" s="31"/>
      <c r="B196" s="31"/>
      <c r="E196" s="40"/>
      <c r="F196" s="40"/>
    </row>
    <row r="197" spans="1:6" s="8" customFormat="1" ht="22.5">
      <c r="A197" s="31"/>
      <c r="B197" s="31"/>
      <c r="E197" s="40"/>
      <c r="F197" s="40"/>
    </row>
    <row r="198" spans="1:6" s="8" customFormat="1" ht="22.5">
      <c r="A198" s="31"/>
      <c r="B198" s="31"/>
      <c r="E198" s="40"/>
      <c r="F198" s="40"/>
    </row>
    <row r="199" spans="1:6" s="8" customFormat="1" ht="22.5">
      <c r="A199" s="31"/>
      <c r="B199" s="31"/>
      <c r="E199" s="40"/>
      <c r="F199" s="40"/>
    </row>
    <row r="200" spans="1:6" s="8" customFormat="1" ht="22.5">
      <c r="A200" s="31"/>
      <c r="B200" s="31"/>
      <c r="E200" s="40"/>
      <c r="F200" s="40"/>
    </row>
    <row r="201" spans="1:6" s="8" customFormat="1" ht="22.5">
      <c r="A201" s="31"/>
      <c r="B201" s="31"/>
      <c r="E201" s="40"/>
      <c r="F201" s="40"/>
    </row>
    <row r="202" spans="1:6" s="8" customFormat="1" ht="22.5">
      <c r="A202" s="31"/>
      <c r="B202" s="31"/>
      <c r="E202" s="40"/>
      <c r="F202" s="40"/>
    </row>
    <row r="203" spans="1:6" s="8" customFormat="1" ht="22.5">
      <c r="A203" s="31"/>
      <c r="B203" s="31"/>
      <c r="E203" s="40"/>
      <c r="F203" s="40"/>
    </row>
    <row r="204" spans="1:6" s="8" customFormat="1" ht="22.5">
      <c r="A204" s="31"/>
      <c r="B204" s="31"/>
      <c r="E204" s="40"/>
      <c r="F204" s="40"/>
    </row>
    <row r="205" spans="1:6" s="8" customFormat="1" ht="22.5">
      <c r="A205" s="31"/>
      <c r="B205" s="31"/>
      <c r="E205" s="40"/>
      <c r="F205" s="40"/>
    </row>
    <row r="206" spans="1:6" s="8" customFormat="1" ht="22.5">
      <c r="A206" s="31"/>
      <c r="B206" s="31"/>
      <c r="E206" s="40"/>
      <c r="F206" s="40"/>
    </row>
    <row r="207" spans="1:6" s="8" customFormat="1" ht="22.5">
      <c r="A207" s="31"/>
      <c r="B207" s="31"/>
      <c r="E207" s="40"/>
      <c r="F207" s="40"/>
    </row>
    <row r="208" spans="1:6" s="8" customFormat="1" ht="22.5">
      <c r="A208" s="31"/>
      <c r="B208" s="31"/>
      <c r="E208" s="40"/>
      <c r="F208" s="40"/>
    </row>
    <row r="209" spans="1:6" s="8" customFormat="1" ht="22.5">
      <c r="A209" s="31"/>
      <c r="B209" s="31"/>
      <c r="E209" s="40"/>
      <c r="F209" s="40"/>
    </row>
    <row r="210" spans="1:6" s="8" customFormat="1" ht="22.5">
      <c r="A210" s="31"/>
      <c r="B210" s="31"/>
      <c r="E210" s="40"/>
      <c r="F210" s="40"/>
    </row>
    <row r="211" spans="1:6" s="8" customFormat="1" ht="22.5">
      <c r="A211" s="31"/>
      <c r="B211" s="31"/>
      <c r="E211" s="40"/>
      <c r="F211" s="40"/>
    </row>
    <row r="212" spans="1:6" s="8" customFormat="1" ht="22.5">
      <c r="A212" s="31"/>
      <c r="B212" s="31"/>
      <c r="E212" s="40"/>
      <c r="F212" s="40"/>
    </row>
    <row r="213" spans="1:6" s="8" customFormat="1" ht="22.5">
      <c r="A213" s="31"/>
      <c r="B213" s="31"/>
      <c r="E213" s="40"/>
      <c r="F213" s="40"/>
    </row>
    <row r="214" spans="1:6" s="8" customFormat="1" ht="22.5">
      <c r="A214" s="31"/>
      <c r="B214" s="31"/>
      <c r="E214" s="40"/>
      <c r="F214" s="40"/>
    </row>
    <row r="215" spans="1:6" s="8" customFormat="1" ht="22.5">
      <c r="A215" s="31"/>
      <c r="B215" s="31"/>
      <c r="E215" s="40"/>
      <c r="F215" s="40"/>
    </row>
    <row r="216" spans="1:6" s="8" customFormat="1" ht="22.5">
      <c r="A216" s="31"/>
      <c r="B216" s="31"/>
      <c r="E216" s="40"/>
      <c r="F216" s="40"/>
    </row>
    <row r="217" spans="1:6" s="8" customFormat="1" ht="22.5">
      <c r="A217" s="31"/>
      <c r="B217" s="31"/>
      <c r="E217" s="40"/>
      <c r="F217" s="40"/>
    </row>
    <row r="218" spans="1:6" s="8" customFormat="1" ht="22.5">
      <c r="A218" s="31"/>
      <c r="B218" s="31"/>
      <c r="E218" s="40"/>
      <c r="F218" s="40"/>
    </row>
    <row r="219" spans="1:6" s="8" customFormat="1" ht="22.5">
      <c r="A219" s="31"/>
      <c r="B219" s="31"/>
      <c r="E219" s="40"/>
      <c r="F219" s="40"/>
    </row>
    <row r="220" spans="1:6" s="8" customFormat="1" ht="22.5">
      <c r="A220" s="31"/>
      <c r="B220" s="31"/>
      <c r="E220" s="40"/>
      <c r="F220" s="40"/>
    </row>
    <row r="221" spans="1:6" s="8" customFormat="1" ht="22.5">
      <c r="A221" s="31"/>
      <c r="B221" s="31"/>
      <c r="E221" s="40"/>
      <c r="F221" s="40"/>
    </row>
    <row r="222" spans="1:6" s="8" customFormat="1" ht="22.5">
      <c r="A222" s="31"/>
      <c r="B222" s="31"/>
      <c r="E222" s="40"/>
      <c r="F222" s="40"/>
    </row>
    <row r="223" spans="1:6" s="8" customFormat="1" ht="22.5">
      <c r="A223" s="31"/>
      <c r="B223" s="31"/>
      <c r="E223" s="40"/>
      <c r="F223" s="40"/>
    </row>
    <row r="224" spans="1:6" s="8" customFormat="1" ht="22.5">
      <c r="A224" s="31"/>
      <c r="B224" s="31"/>
      <c r="E224" s="40"/>
      <c r="F224" s="40"/>
    </row>
    <row r="225" spans="1:6" s="8" customFormat="1" ht="22.5">
      <c r="A225" s="31"/>
      <c r="B225" s="31"/>
      <c r="E225" s="40"/>
      <c r="F225" s="40"/>
    </row>
    <row r="226" spans="1:6" s="8" customFormat="1" ht="22.5">
      <c r="A226" s="31"/>
      <c r="B226" s="31"/>
      <c r="E226" s="40"/>
      <c r="F226" s="40"/>
    </row>
    <row r="227" spans="1:6" s="8" customFormat="1" ht="22.5">
      <c r="A227" s="31"/>
      <c r="B227" s="31"/>
      <c r="E227" s="40"/>
      <c r="F227" s="40"/>
    </row>
    <row r="228" spans="1:6" s="8" customFormat="1" ht="22.5">
      <c r="A228" s="31"/>
      <c r="B228" s="31"/>
      <c r="E228" s="40"/>
      <c r="F228" s="40"/>
    </row>
    <row r="229" spans="1:6" s="8" customFormat="1" ht="22.5">
      <c r="A229" s="31"/>
      <c r="B229" s="31"/>
      <c r="E229" s="40"/>
      <c r="F229" s="40"/>
    </row>
    <row r="230" spans="1:6" s="8" customFormat="1" ht="22.5">
      <c r="A230" s="31"/>
      <c r="B230" s="31"/>
      <c r="E230" s="40"/>
      <c r="F230" s="40"/>
    </row>
    <row r="231" spans="1:6" s="8" customFormat="1" ht="22.5">
      <c r="A231" s="31"/>
      <c r="B231" s="31"/>
      <c r="E231" s="40"/>
      <c r="F231" s="40"/>
    </row>
    <row r="232" spans="1:6" s="8" customFormat="1" ht="22.5">
      <c r="A232" s="31"/>
      <c r="B232" s="31"/>
      <c r="E232" s="40"/>
      <c r="F232" s="40"/>
    </row>
    <row r="233" spans="1:6" s="8" customFormat="1" ht="22.5">
      <c r="A233" s="31"/>
      <c r="B233" s="31"/>
      <c r="E233" s="40"/>
      <c r="F233" s="40"/>
    </row>
    <row r="234" spans="1:6" s="8" customFormat="1" ht="22.5">
      <c r="A234" s="31"/>
      <c r="B234" s="31"/>
      <c r="E234" s="40"/>
      <c r="F234" s="40"/>
    </row>
    <row r="235" spans="1:6" s="8" customFormat="1" ht="22.5">
      <c r="A235" s="31"/>
      <c r="B235" s="31"/>
      <c r="E235" s="40"/>
      <c r="F235" s="40"/>
    </row>
    <row r="236" spans="1:6" s="8" customFormat="1" ht="22.5">
      <c r="A236" s="31"/>
      <c r="B236" s="31"/>
      <c r="E236" s="40"/>
      <c r="F236" s="40"/>
    </row>
    <row r="237" spans="1:6" s="8" customFormat="1" ht="22.5">
      <c r="A237" s="31"/>
      <c r="B237" s="31"/>
      <c r="E237" s="40"/>
      <c r="F237" s="40"/>
    </row>
    <row r="238" spans="1:6" s="8" customFormat="1" ht="22.5">
      <c r="A238" s="31"/>
      <c r="B238" s="31"/>
      <c r="E238" s="40"/>
      <c r="F238" s="40"/>
    </row>
    <row r="239" spans="1:6" s="8" customFormat="1" ht="22.5">
      <c r="A239" s="31"/>
      <c r="B239" s="31"/>
      <c r="E239" s="40"/>
      <c r="F239" s="40"/>
    </row>
    <row r="240" spans="1:6" s="8" customFormat="1" ht="22.5">
      <c r="A240" s="31"/>
      <c r="B240" s="31"/>
      <c r="E240" s="40"/>
      <c r="F240" s="40"/>
    </row>
    <row r="241" spans="1:6" s="8" customFormat="1" ht="22.5">
      <c r="A241" s="31"/>
      <c r="B241" s="31"/>
      <c r="E241" s="40"/>
      <c r="F241" s="40"/>
    </row>
    <row r="242" spans="1:6" s="8" customFormat="1" ht="22.5">
      <c r="A242" s="31"/>
      <c r="B242" s="31"/>
      <c r="E242" s="40"/>
      <c r="F242" s="40"/>
    </row>
    <row r="243" spans="1:6" s="8" customFormat="1" ht="22.5">
      <c r="A243" s="31"/>
      <c r="B243" s="31"/>
      <c r="E243" s="40"/>
      <c r="F243" s="40"/>
    </row>
    <row r="244" spans="1:6" s="8" customFormat="1" ht="22.5">
      <c r="A244" s="31"/>
      <c r="B244" s="31"/>
      <c r="E244" s="40"/>
      <c r="F244" s="40"/>
    </row>
    <row r="245" spans="1:6" s="8" customFormat="1" ht="22.5">
      <c r="A245" s="31"/>
      <c r="B245" s="31"/>
      <c r="E245" s="40"/>
      <c r="F245" s="40"/>
    </row>
    <row r="246" spans="1:6" s="8" customFormat="1" ht="22.5">
      <c r="A246" s="31"/>
      <c r="B246" s="31"/>
      <c r="E246" s="40"/>
      <c r="F246" s="40"/>
    </row>
    <row r="247" spans="1:6" s="8" customFormat="1" ht="22.5">
      <c r="A247" s="31"/>
      <c r="B247" s="31"/>
      <c r="E247" s="40"/>
      <c r="F247" s="40"/>
    </row>
    <row r="248" spans="1:6" s="8" customFormat="1" ht="22.5">
      <c r="A248" s="31"/>
      <c r="B248" s="31"/>
      <c r="E248" s="40"/>
      <c r="F248" s="40"/>
    </row>
    <row r="249" spans="1:6" s="8" customFormat="1" ht="22.5">
      <c r="A249" s="31"/>
      <c r="B249" s="31"/>
      <c r="E249" s="40"/>
      <c r="F249" s="40"/>
    </row>
    <row r="250" spans="1:6" s="8" customFormat="1" ht="22.5">
      <c r="A250" s="31"/>
      <c r="B250" s="31"/>
      <c r="E250" s="40"/>
      <c r="F250" s="40"/>
    </row>
    <row r="251" spans="1:6" s="8" customFormat="1" ht="22.5">
      <c r="A251" s="31"/>
      <c r="B251" s="31"/>
      <c r="E251" s="40"/>
      <c r="F251" s="40"/>
    </row>
    <row r="252" spans="1:6" s="8" customFormat="1" ht="22.5">
      <c r="A252" s="31"/>
      <c r="B252" s="31"/>
      <c r="E252" s="40"/>
      <c r="F252" s="40"/>
    </row>
    <row r="253" spans="1:6" s="8" customFormat="1" ht="22.5">
      <c r="A253" s="31"/>
      <c r="B253" s="31"/>
      <c r="E253" s="40"/>
      <c r="F253" s="40"/>
    </row>
    <row r="254" spans="1:6" s="8" customFormat="1" ht="22.5">
      <c r="A254" s="31"/>
      <c r="B254" s="31"/>
      <c r="E254" s="40"/>
      <c r="F254" s="40"/>
    </row>
    <row r="255" spans="1:6" s="8" customFormat="1" ht="22.5">
      <c r="A255" s="31"/>
      <c r="B255" s="31"/>
      <c r="E255" s="40"/>
      <c r="F255" s="40"/>
    </row>
    <row r="256" spans="1:6" s="8" customFormat="1" ht="22.5">
      <c r="A256" s="31"/>
      <c r="B256" s="31"/>
      <c r="E256" s="40"/>
      <c r="F256" s="40"/>
    </row>
    <row r="257" spans="1:6" s="8" customFormat="1" ht="22.5">
      <c r="A257" s="31"/>
      <c r="B257" s="31"/>
      <c r="E257" s="40"/>
      <c r="F257" s="40"/>
    </row>
    <row r="258" spans="1:6" s="8" customFormat="1" ht="22.5">
      <c r="A258" s="31"/>
      <c r="B258" s="31"/>
      <c r="E258" s="40"/>
      <c r="F258" s="40"/>
    </row>
    <row r="259" spans="1:6" s="8" customFormat="1" ht="22.5">
      <c r="A259" s="31"/>
      <c r="B259" s="31"/>
      <c r="E259" s="40"/>
      <c r="F259" s="40"/>
    </row>
    <row r="260" spans="1:6" s="8" customFormat="1" ht="22.5">
      <c r="A260" s="31"/>
      <c r="B260" s="31"/>
      <c r="E260" s="40"/>
      <c r="F260" s="40"/>
    </row>
    <row r="261" spans="1:6" s="8" customFormat="1" ht="22.5">
      <c r="A261" s="31"/>
      <c r="B261" s="31"/>
      <c r="E261" s="40"/>
      <c r="F261" s="40"/>
    </row>
    <row r="262" spans="1:6" s="8" customFormat="1" ht="22.5">
      <c r="A262" s="31"/>
      <c r="B262" s="31"/>
      <c r="E262" s="40"/>
      <c r="F262" s="40"/>
    </row>
    <row r="263" spans="1:6" s="8" customFormat="1" ht="22.5">
      <c r="A263" s="31"/>
      <c r="B263" s="31"/>
      <c r="E263" s="40"/>
      <c r="F263" s="40"/>
    </row>
    <row r="264" spans="1:6" s="8" customFormat="1" ht="22.5">
      <c r="A264" s="31"/>
      <c r="B264" s="31"/>
      <c r="E264" s="40"/>
      <c r="F264" s="40"/>
    </row>
    <row r="265" spans="1:6" s="8" customFormat="1" ht="22.5">
      <c r="A265" s="31"/>
      <c r="B265" s="31"/>
      <c r="E265" s="40"/>
      <c r="F265" s="40"/>
    </row>
    <row r="266" spans="1:6" s="8" customFormat="1" ht="22.5">
      <c r="A266" s="31"/>
      <c r="B266" s="31"/>
      <c r="E266" s="40"/>
      <c r="F266" s="40"/>
    </row>
    <row r="267" spans="1:6" s="8" customFormat="1" ht="22.5">
      <c r="A267" s="31"/>
      <c r="B267" s="31"/>
      <c r="E267" s="40"/>
      <c r="F267" s="40"/>
    </row>
    <row r="268" spans="1:6" s="8" customFormat="1" ht="22.5">
      <c r="A268" s="31"/>
      <c r="B268" s="31"/>
      <c r="E268" s="40"/>
      <c r="F268" s="40"/>
    </row>
    <row r="269" spans="1:6" s="8" customFormat="1" ht="22.5">
      <c r="A269" s="31"/>
      <c r="B269" s="31"/>
      <c r="E269" s="40"/>
      <c r="F269" s="40"/>
    </row>
    <row r="270" spans="1:6" s="8" customFormat="1" ht="22.5">
      <c r="A270" s="31"/>
      <c r="B270" s="31"/>
      <c r="E270" s="40"/>
      <c r="F270" s="40"/>
    </row>
    <row r="271" spans="1:6" s="8" customFormat="1" ht="22.5">
      <c r="A271" s="31"/>
      <c r="B271" s="31"/>
      <c r="E271" s="40"/>
      <c r="F271" s="40"/>
    </row>
    <row r="272" spans="1:6" s="8" customFormat="1" ht="22.5">
      <c r="A272" s="31"/>
      <c r="B272" s="31"/>
      <c r="E272" s="40"/>
      <c r="F272" s="40"/>
    </row>
    <row r="273" spans="1:6" s="8" customFormat="1" ht="22.5">
      <c r="A273" s="31"/>
      <c r="B273" s="31"/>
      <c r="E273" s="40"/>
      <c r="F273" s="40"/>
    </row>
    <row r="274" spans="1:6" s="8" customFormat="1" ht="22.5">
      <c r="A274" s="31"/>
      <c r="B274" s="31"/>
      <c r="E274" s="40"/>
      <c r="F274" s="40"/>
    </row>
    <row r="275" spans="1:6" s="8" customFormat="1" ht="22.5">
      <c r="A275" s="31"/>
      <c r="B275" s="31"/>
      <c r="E275" s="40"/>
      <c r="F275" s="40"/>
    </row>
    <row r="276" spans="1:6" s="8" customFormat="1" ht="22.5">
      <c r="A276" s="31"/>
      <c r="B276" s="31"/>
      <c r="E276" s="40"/>
      <c r="F276" s="40"/>
    </row>
    <row r="277" spans="1:6" s="8" customFormat="1" ht="22.5">
      <c r="A277" s="31"/>
      <c r="B277" s="31"/>
      <c r="E277" s="40"/>
      <c r="F277" s="40"/>
    </row>
    <row r="278" spans="1:6" s="8" customFormat="1" ht="22.5">
      <c r="A278" s="31"/>
      <c r="B278" s="31"/>
      <c r="E278" s="40"/>
      <c r="F278" s="40"/>
    </row>
    <row r="279" spans="1:6" s="8" customFormat="1" ht="22.5">
      <c r="A279" s="31"/>
      <c r="B279" s="31"/>
      <c r="E279" s="40"/>
      <c r="F279" s="40"/>
    </row>
    <row r="280" spans="1:6" s="8" customFormat="1" ht="22.5">
      <c r="A280" s="31"/>
      <c r="B280" s="31"/>
      <c r="E280" s="40"/>
      <c r="F280" s="40"/>
    </row>
    <row r="281" spans="1:6" s="8" customFormat="1" ht="22.5">
      <c r="A281" s="31"/>
      <c r="B281" s="31"/>
      <c r="E281" s="40"/>
      <c r="F281" s="40"/>
    </row>
    <row r="282" spans="1:6" s="8" customFormat="1" ht="22.5">
      <c r="A282" s="31"/>
      <c r="B282" s="31"/>
      <c r="E282" s="40"/>
      <c r="F282" s="40"/>
    </row>
    <row r="283" spans="1:6" s="8" customFormat="1" ht="22.5">
      <c r="A283" s="31"/>
      <c r="B283" s="31"/>
      <c r="E283" s="40"/>
      <c r="F283" s="40"/>
    </row>
    <row r="284" spans="1:6" s="8" customFormat="1" ht="22.5">
      <c r="A284" s="31"/>
      <c r="B284" s="31"/>
      <c r="E284" s="40"/>
      <c r="F284" s="40"/>
    </row>
    <row r="285" spans="1:6" s="8" customFormat="1" ht="22.5">
      <c r="A285" s="31"/>
      <c r="B285" s="31"/>
      <c r="E285" s="40"/>
      <c r="F285" s="40"/>
    </row>
    <row r="286" spans="1:6" s="8" customFormat="1" ht="22.5">
      <c r="A286" s="31"/>
      <c r="B286" s="31"/>
      <c r="E286" s="40"/>
      <c r="F286" s="40"/>
    </row>
    <row r="287" spans="1:6" s="8" customFormat="1" ht="22.5">
      <c r="A287" s="31"/>
      <c r="B287" s="31"/>
      <c r="E287" s="40"/>
      <c r="F287" s="40"/>
    </row>
    <row r="288" spans="1:6" s="8" customFormat="1" ht="22.5">
      <c r="A288" s="31"/>
      <c r="B288" s="31"/>
      <c r="E288" s="40"/>
      <c r="F288" s="40"/>
    </row>
    <row r="289" spans="1:6" s="8" customFormat="1" ht="22.5">
      <c r="A289" s="31"/>
      <c r="B289" s="31"/>
      <c r="E289" s="40"/>
      <c r="F289" s="40"/>
    </row>
    <row r="290" spans="1:6" s="8" customFormat="1" ht="22.5">
      <c r="A290" s="31"/>
      <c r="B290" s="31"/>
      <c r="E290" s="40"/>
      <c r="F290" s="40"/>
    </row>
    <row r="291" spans="1:6" s="8" customFormat="1" ht="22.5">
      <c r="A291" s="31"/>
      <c r="B291" s="31"/>
      <c r="E291" s="40"/>
      <c r="F291" s="40"/>
    </row>
    <row r="292" spans="1:6" s="8" customFormat="1" ht="22.5">
      <c r="A292" s="31"/>
      <c r="B292" s="31"/>
      <c r="E292" s="40"/>
      <c r="F292" s="40"/>
    </row>
    <row r="293" spans="1:6" s="8" customFormat="1" ht="22.5">
      <c r="A293" s="31"/>
      <c r="B293" s="31"/>
      <c r="E293" s="40"/>
      <c r="F293" s="40"/>
    </row>
    <row r="294" spans="1:6" s="8" customFormat="1" ht="22.5">
      <c r="A294" s="31"/>
      <c r="B294" s="31"/>
      <c r="E294" s="40"/>
      <c r="F294" s="40"/>
    </row>
    <row r="295" spans="1:6" s="8" customFormat="1" ht="22.5">
      <c r="A295" s="31"/>
      <c r="B295" s="31"/>
      <c r="E295" s="40"/>
      <c r="F295" s="40"/>
    </row>
    <row r="296" spans="1:6" s="8" customFormat="1" ht="22.5">
      <c r="A296" s="31"/>
      <c r="B296" s="31"/>
      <c r="E296" s="40"/>
      <c r="F296" s="40"/>
    </row>
    <row r="297" spans="1:6" s="8" customFormat="1" ht="22.5">
      <c r="A297" s="31"/>
      <c r="B297" s="31"/>
      <c r="E297" s="40"/>
      <c r="F297" s="40"/>
    </row>
    <row r="298" spans="1:6" s="8" customFormat="1" ht="22.5">
      <c r="A298" s="31"/>
      <c r="B298" s="31"/>
      <c r="E298" s="40"/>
      <c r="F298" s="40"/>
    </row>
    <row r="299" spans="1:6" s="8" customFormat="1" ht="22.5">
      <c r="A299" s="31"/>
      <c r="B299" s="31"/>
      <c r="E299" s="40"/>
      <c r="F299" s="40"/>
    </row>
    <row r="300" spans="1:6" s="8" customFormat="1" ht="22.5">
      <c r="A300" s="31"/>
      <c r="B300" s="31"/>
      <c r="E300" s="40"/>
      <c r="F300" s="40"/>
    </row>
    <row r="301" spans="1:6" s="8" customFormat="1" ht="22.5">
      <c r="A301" s="31"/>
      <c r="B301" s="31"/>
      <c r="E301" s="40"/>
      <c r="F301" s="40"/>
    </row>
    <row r="302" spans="1:6" s="8" customFormat="1" ht="22.5">
      <c r="A302" s="31"/>
      <c r="B302" s="31"/>
      <c r="E302" s="40"/>
      <c r="F302" s="40"/>
    </row>
    <row r="303" spans="1:6" s="8" customFormat="1" ht="22.5">
      <c r="A303" s="31"/>
      <c r="B303" s="31"/>
      <c r="E303" s="40"/>
      <c r="F303" s="40"/>
    </row>
    <row r="304" spans="1:6" s="8" customFormat="1" ht="22.5">
      <c r="A304" s="31"/>
      <c r="B304" s="31"/>
      <c r="E304" s="40"/>
      <c r="F304" s="40"/>
    </row>
    <row r="305" spans="1:6" s="8" customFormat="1" ht="22.5">
      <c r="A305" s="31"/>
      <c r="B305" s="31"/>
      <c r="E305" s="40"/>
      <c r="F305" s="40"/>
    </row>
    <row r="306" spans="1:6" s="8" customFormat="1" ht="22.5">
      <c r="A306" s="31"/>
      <c r="B306" s="31"/>
      <c r="E306" s="40"/>
      <c r="F306" s="40"/>
    </row>
    <row r="307" spans="1:6" s="8" customFormat="1" ht="22.5">
      <c r="A307" s="31"/>
      <c r="B307" s="31"/>
      <c r="E307" s="40"/>
      <c r="F307" s="40"/>
    </row>
    <row r="308" spans="1:6" s="8" customFormat="1" ht="22.5">
      <c r="A308" s="31"/>
      <c r="B308" s="31"/>
      <c r="E308" s="40"/>
      <c r="F308" s="40"/>
    </row>
    <row r="309" spans="1:6" s="8" customFormat="1" ht="22.5">
      <c r="A309" s="31"/>
      <c r="B309" s="31"/>
      <c r="E309" s="40"/>
      <c r="F309" s="40"/>
    </row>
    <row r="310" spans="1:6" s="8" customFormat="1" ht="22.5">
      <c r="A310" s="31"/>
      <c r="B310" s="31"/>
      <c r="E310" s="40"/>
      <c r="F310" s="40"/>
    </row>
    <row r="311" spans="1:6" s="8" customFormat="1" ht="22.5">
      <c r="A311" s="31"/>
      <c r="B311" s="31"/>
      <c r="E311" s="40"/>
      <c r="F311" s="40"/>
    </row>
    <row r="312" spans="1:6" s="8" customFormat="1" ht="22.5">
      <c r="A312" s="31"/>
      <c r="B312" s="31"/>
      <c r="E312" s="40"/>
      <c r="F312" s="40"/>
    </row>
    <row r="313" spans="1:6" s="8" customFormat="1" ht="22.5">
      <c r="A313" s="31"/>
      <c r="B313" s="31"/>
      <c r="E313" s="40"/>
      <c r="F313" s="40"/>
    </row>
    <row r="314" spans="1:6" s="8" customFormat="1" ht="22.5">
      <c r="A314" s="31"/>
      <c r="B314" s="31"/>
      <c r="E314" s="40"/>
      <c r="F314" s="40"/>
    </row>
    <row r="315" spans="1:6" s="8" customFormat="1" ht="22.5">
      <c r="A315" s="31"/>
      <c r="B315" s="31"/>
      <c r="E315" s="40"/>
      <c r="F315" s="40"/>
    </row>
    <row r="316" spans="1:6" s="8" customFormat="1" ht="22.5">
      <c r="A316" s="31"/>
      <c r="B316" s="31"/>
      <c r="E316" s="40"/>
      <c r="F316" s="40"/>
    </row>
    <row r="317" spans="1:6" s="8" customFormat="1" ht="22.5">
      <c r="A317" s="31"/>
      <c r="B317" s="31"/>
      <c r="E317" s="40"/>
      <c r="F317" s="40"/>
    </row>
    <row r="318" spans="1:6" s="8" customFormat="1" ht="22.5">
      <c r="A318" s="31"/>
      <c r="B318" s="31"/>
      <c r="E318" s="40"/>
      <c r="F318" s="40"/>
    </row>
    <row r="319" spans="1:6" s="8" customFormat="1" ht="22.5">
      <c r="A319" s="31"/>
      <c r="B319" s="31"/>
      <c r="E319" s="40"/>
      <c r="F319" s="40"/>
    </row>
    <row r="320" spans="1:6" s="8" customFormat="1" ht="22.5">
      <c r="A320" s="31"/>
      <c r="B320" s="31"/>
      <c r="E320" s="40"/>
      <c r="F320" s="40"/>
    </row>
    <row r="321" spans="1:6" s="8" customFormat="1" ht="22.5">
      <c r="A321" s="31"/>
      <c r="B321" s="31"/>
      <c r="E321" s="40"/>
      <c r="F321" s="40"/>
    </row>
    <row r="322" spans="1:6" s="8" customFormat="1" ht="22.5">
      <c r="A322" s="31"/>
      <c r="B322" s="31"/>
      <c r="E322" s="40"/>
      <c r="F322" s="40"/>
    </row>
    <row r="323" spans="1:6" s="8" customFormat="1" ht="22.5">
      <c r="A323" s="31"/>
      <c r="B323" s="31"/>
      <c r="E323" s="40"/>
      <c r="F323" s="40"/>
    </row>
    <row r="324" spans="1:6" s="8" customFormat="1" ht="22.5">
      <c r="A324" s="31"/>
      <c r="B324" s="31"/>
      <c r="E324" s="40"/>
      <c r="F324" s="40"/>
    </row>
    <row r="325" spans="1:6" s="8" customFormat="1" ht="22.5">
      <c r="A325" s="31"/>
      <c r="B325" s="31"/>
      <c r="E325" s="40"/>
      <c r="F325" s="40"/>
    </row>
    <row r="326" spans="1:6" s="8" customFormat="1" ht="22.5">
      <c r="A326" s="31"/>
      <c r="B326" s="31"/>
      <c r="E326" s="40"/>
      <c r="F326" s="40"/>
    </row>
    <row r="327" spans="1:6" s="8" customFormat="1" ht="22.5">
      <c r="A327" s="31"/>
      <c r="B327" s="31"/>
      <c r="E327" s="40"/>
      <c r="F327" s="40"/>
    </row>
    <row r="328" spans="1:6" s="8" customFormat="1" ht="22.5">
      <c r="A328" s="31"/>
      <c r="B328" s="31"/>
      <c r="E328" s="40"/>
      <c r="F328" s="40"/>
    </row>
    <row r="329" spans="1:6" s="8" customFormat="1" ht="22.5">
      <c r="A329" s="31"/>
      <c r="B329" s="31"/>
      <c r="E329" s="40"/>
      <c r="F329" s="121"/>
    </row>
    <row r="330" spans="1:6" s="8" customFormat="1" ht="22.5">
      <c r="A330" s="31"/>
      <c r="B330" s="31"/>
      <c r="E330" s="40"/>
      <c r="F330" s="121"/>
    </row>
    <row r="331" spans="1:6" s="8" customFormat="1" ht="22.5">
      <c r="A331" s="31"/>
      <c r="B331" s="31"/>
      <c r="E331" s="40"/>
      <c r="F331" s="121"/>
    </row>
    <row r="332" spans="1:6" s="8" customFormat="1" ht="22.5">
      <c r="A332" s="31"/>
      <c r="B332" s="31"/>
      <c r="E332" s="40"/>
      <c r="F332" s="121"/>
    </row>
    <row r="333" spans="1:6" s="8" customFormat="1" ht="22.5">
      <c r="A333" s="31"/>
      <c r="B333" s="31"/>
      <c r="E333" s="40"/>
      <c r="F333" s="121"/>
    </row>
    <row r="334" spans="1:6" s="8" customFormat="1" ht="22.5">
      <c r="A334" s="31"/>
      <c r="B334" s="31"/>
      <c r="E334" s="40"/>
      <c r="F334" s="121"/>
    </row>
    <row r="335" spans="1:6" s="8" customFormat="1" ht="22.5">
      <c r="A335" s="31"/>
      <c r="B335" s="31"/>
      <c r="E335" s="40"/>
      <c r="F335" s="121"/>
    </row>
    <row r="336" spans="1:6" s="8" customFormat="1" ht="22.5">
      <c r="A336" s="31"/>
      <c r="B336" s="31"/>
      <c r="E336" s="40"/>
      <c r="F336" s="121"/>
    </row>
    <row r="337" spans="1:6" s="8" customFormat="1" ht="22.5">
      <c r="A337" s="31"/>
      <c r="B337" s="31"/>
      <c r="E337" s="40"/>
      <c r="F337" s="121"/>
    </row>
    <row r="338" spans="1:6" s="8" customFormat="1" ht="22.5">
      <c r="A338" s="31"/>
      <c r="B338" s="31"/>
      <c r="E338" s="40"/>
      <c r="F338" s="121"/>
    </row>
    <row r="339" spans="1:6" s="8" customFormat="1" ht="22.5">
      <c r="A339" s="31"/>
      <c r="B339" s="31"/>
      <c r="E339" s="40"/>
      <c r="F339" s="121"/>
    </row>
    <row r="340" spans="1:6" s="8" customFormat="1" ht="22.5">
      <c r="A340" s="31"/>
      <c r="B340" s="31"/>
      <c r="E340" s="40"/>
      <c r="F340" s="121"/>
    </row>
    <row r="341" spans="1:6" s="8" customFormat="1" ht="22.5">
      <c r="A341" s="31"/>
      <c r="B341" s="31"/>
      <c r="E341" s="40"/>
      <c r="F341" s="121"/>
    </row>
    <row r="342" spans="1:6" s="8" customFormat="1" ht="22.5">
      <c r="A342" s="31"/>
      <c r="B342" s="31"/>
      <c r="E342" s="40"/>
      <c r="F342" s="121"/>
    </row>
    <row r="343" spans="1:6" s="8" customFormat="1" ht="22.5">
      <c r="A343" s="31"/>
      <c r="B343" s="31"/>
      <c r="E343" s="40"/>
      <c r="F343" s="121"/>
    </row>
    <row r="344" spans="1:6" s="8" customFormat="1" ht="22.5">
      <c r="A344" s="31"/>
      <c r="B344" s="31"/>
      <c r="E344" s="40"/>
      <c r="F344" s="121"/>
    </row>
    <row r="345" spans="1:6" s="8" customFormat="1" ht="22.5">
      <c r="A345" s="31"/>
      <c r="B345" s="31"/>
      <c r="E345" s="40"/>
      <c r="F345" s="121"/>
    </row>
    <row r="346" spans="1:6" s="8" customFormat="1" ht="22.5">
      <c r="A346" s="31"/>
      <c r="B346" s="31"/>
      <c r="E346" s="40"/>
      <c r="F346" s="121"/>
    </row>
    <row r="347" spans="1:6" s="8" customFormat="1" ht="22.5">
      <c r="A347" s="31"/>
      <c r="B347" s="31"/>
      <c r="E347" s="40"/>
      <c r="F347" s="121"/>
    </row>
    <row r="348" spans="1:6" s="8" customFormat="1" ht="22.5">
      <c r="A348" s="31"/>
      <c r="B348" s="31"/>
      <c r="E348" s="40"/>
      <c r="F348" s="121"/>
    </row>
    <row r="349" spans="1:6" s="8" customFormat="1" ht="22.5">
      <c r="A349" s="31"/>
      <c r="B349" s="31"/>
      <c r="E349" s="40"/>
      <c r="F349" s="121"/>
    </row>
    <row r="350" spans="1:6" s="8" customFormat="1" ht="22.5">
      <c r="A350" s="31"/>
      <c r="B350" s="31"/>
      <c r="E350" s="40"/>
      <c r="F350" s="121"/>
    </row>
    <row r="351" spans="1:6" s="8" customFormat="1" ht="22.5">
      <c r="A351" s="31"/>
      <c r="B351" s="31"/>
      <c r="E351" s="40"/>
      <c r="F351" s="121"/>
    </row>
    <row r="352" spans="1:6" s="8" customFormat="1" ht="22.5">
      <c r="A352" s="31"/>
      <c r="B352" s="31"/>
      <c r="E352" s="40"/>
      <c r="F352" s="121"/>
    </row>
    <row r="353" spans="1:6" s="8" customFormat="1" ht="22.5">
      <c r="A353" s="31"/>
      <c r="B353" s="31"/>
      <c r="E353" s="40"/>
      <c r="F353" s="121"/>
    </row>
    <row r="354" spans="1:6" s="8" customFormat="1" ht="22.5">
      <c r="A354" s="31"/>
      <c r="B354" s="31"/>
      <c r="E354" s="40"/>
      <c r="F354" s="121"/>
    </row>
    <row r="355" spans="1:6" s="8" customFormat="1" ht="22.5">
      <c r="A355" s="31"/>
      <c r="B355" s="31"/>
      <c r="E355" s="40"/>
      <c r="F355" s="121"/>
    </row>
    <row r="356" spans="1:6" s="8" customFormat="1" ht="22.5">
      <c r="A356" s="31"/>
      <c r="B356" s="31"/>
      <c r="E356" s="40"/>
      <c r="F356" s="121"/>
    </row>
    <row r="357" spans="1:6" s="8" customFormat="1" ht="22.5">
      <c r="A357" s="31"/>
      <c r="B357" s="31"/>
      <c r="E357" s="40"/>
      <c r="F357" s="121"/>
    </row>
    <row r="358" spans="1:6" s="8" customFormat="1" ht="22.5">
      <c r="A358" s="31"/>
      <c r="B358" s="31"/>
      <c r="E358" s="40"/>
      <c r="F358" s="121"/>
    </row>
    <row r="359" spans="1:6" s="8" customFormat="1" ht="22.5">
      <c r="A359" s="31"/>
      <c r="B359" s="31"/>
      <c r="E359" s="40"/>
      <c r="F359" s="121"/>
    </row>
    <row r="360" spans="1:6" s="8" customFormat="1" ht="22.5">
      <c r="A360" s="31"/>
      <c r="B360" s="31"/>
      <c r="E360" s="40"/>
      <c r="F360" s="121"/>
    </row>
    <row r="361" spans="1:6" s="8" customFormat="1" ht="22.5">
      <c r="A361" s="31"/>
      <c r="B361" s="31"/>
      <c r="E361" s="40"/>
      <c r="F361" s="121"/>
    </row>
    <row r="362" spans="1:6" s="8" customFormat="1" ht="22.5">
      <c r="A362" s="31"/>
      <c r="B362" s="31"/>
      <c r="E362" s="40"/>
      <c r="F362" s="121"/>
    </row>
    <row r="363" spans="1:6" s="8" customFormat="1" ht="22.5">
      <c r="A363" s="31"/>
      <c r="B363" s="31"/>
      <c r="E363" s="40"/>
      <c r="F363" s="121"/>
    </row>
    <row r="364" spans="1:6" s="8" customFormat="1" ht="22.5">
      <c r="A364" s="31"/>
      <c r="B364" s="31"/>
      <c r="E364" s="40"/>
      <c r="F364" s="121"/>
    </row>
    <row r="365" spans="1:6" s="8" customFormat="1" ht="22.5">
      <c r="A365" s="31"/>
      <c r="B365" s="31"/>
      <c r="E365" s="40"/>
      <c r="F365" s="121"/>
    </row>
    <row r="366" spans="1:6" s="8" customFormat="1" ht="22.5">
      <c r="A366" s="31"/>
      <c r="B366" s="31"/>
      <c r="E366" s="40"/>
      <c r="F366" s="121"/>
    </row>
    <row r="367" spans="1:6" s="8" customFormat="1" ht="22.5">
      <c r="A367" s="31"/>
      <c r="B367" s="31"/>
      <c r="E367" s="40"/>
      <c r="F367" s="121"/>
    </row>
    <row r="368" spans="1:6" s="8" customFormat="1" ht="22.5">
      <c r="A368" s="31"/>
      <c r="B368" s="31"/>
      <c r="E368" s="40"/>
      <c r="F368" s="121"/>
    </row>
    <row r="369" spans="1:6" s="8" customFormat="1" ht="22.5">
      <c r="A369" s="31"/>
      <c r="B369" s="31"/>
      <c r="E369" s="40"/>
      <c r="F369" s="121"/>
    </row>
    <row r="370" spans="1:6" s="8" customFormat="1" ht="22.5">
      <c r="A370" s="31"/>
      <c r="B370" s="31"/>
      <c r="E370" s="40"/>
      <c r="F370" s="121"/>
    </row>
    <row r="371" spans="1:6" s="8" customFormat="1" ht="22.5">
      <c r="A371" s="31"/>
      <c r="B371" s="31"/>
      <c r="E371" s="40"/>
      <c r="F371" s="121"/>
    </row>
    <row r="372" spans="1:6" s="8" customFormat="1" ht="22.5">
      <c r="A372" s="31"/>
      <c r="B372" s="31"/>
      <c r="E372" s="40"/>
      <c r="F372" s="121"/>
    </row>
    <row r="373" spans="1:6" s="8" customFormat="1" ht="22.5">
      <c r="A373" s="31"/>
      <c r="B373" s="31"/>
      <c r="E373" s="40"/>
      <c r="F373" s="121"/>
    </row>
    <row r="374" spans="1:6" s="8" customFormat="1" ht="22.5">
      <c r="A374" s="31"/>
      <c r="B374" s="31"/>
      <c r="E374" s="40"/>
      <c r="F374" s="121"/>
    </row>
    <row r="375" spans="1:6" s="8" customFormat="1" ht="22.5">
      <c r="A375" s="31"/>
      <c r="B375" s="31"/>
      <c r="E375" s="40"/>
      <c r="F375" s="121"/>
    </row>
    <row r="376" spans="1:6" s="8" customFormat="1" ht="22.5">
      <c r="A376" s="31"/>
      <c r="B376" s="31"/>
      <c r="E376" s="40"/>
      <c r="F376" s="121"/>
    </row>
    <row r="377" spans="1:6" s="8" customFormat="1" ht="22.5">
      <c r="A377" s="31"/>
      <c r="B377" s="31"/>
      <c r="E377" s="40"/>
      <c r="F377" s="121"/>
    </row>
    <row r="378" spans="1:6" s="8" customFormat="1" ht="22.5">
      <c r="A378" s="31"/>
      <c r="B378" s="31"/>
      <c r="E378" s="40"/>
      <c r="F378" s="121"/>
    </row>
    <row r="379" spans="1:6" s="8" customFormat="1" ht="22.5">
      <c r="A379" s="31"/>
      <c r="B379" s="31"/>
      <c r="E379" s="40"/>
      <c r="F379" s="121"/>
    </row>
    <row r="380" spans="1:6" s="8" customFormat="1" ht="22.5">
      <c r="A380" s="31"/>
      <c r="B380" s="31"/>
      <c r="E380" s="40"/>
      <c r="F380" s="121"/>
    </row>
    <row r="381" spans="1:6" s="8" customFormat="1" ht="22.5">
      <c r="A381" s="31"/>
      <c r="B381" s="31"/>
      <c r="E381" s="40"/>
      <c r="F381" s="121"/>
    </row>
    <row r="382" spans="1:6" s="8" customFormat="1" ht="22.5">
      <c r="A382" s="31"/>
      <c r="B382" s="31"/>
      <c r="E382" s="40"/>
      <c r="F382" s="121"/>
    </row>
    <row r="383" spans="1:6" s="8" customFormat="1" ht="22.5">
      <c r="A383" s="31"/>
      <c r="B383" s="31"/>
      <c r="E383" s="40"/>
      <c r="F383" s="121"/>
    </row>
    <row r="384" spans="1:6" s="8" customFormat="1" ht="22.5">
      <c r="A384" s="31"/>
      <c r="B384" s="31"/>
      <c r="E384" s="40"/>
      <c r="F384" s="121"/>
    </row>
    <row r="385" spans="1:6" s="8" customFormat="1" ht="22.5">
      <c r="A385" s="31"/>
      <c r="B385" s="31"/>
      <c r="E385" s="40"/>
      <c r="F385" s="121"/>
    </row>
    <row r="386" spans="1:6" s="8" customFormat="1" ht="22.5">
      <c r="A386" s="31"/>
      <c r="B386" s="31"/>
      <c r="E386" s="40"/>
      <c r="F386" s="121"/>
    </row>
    <row r="387" spans="1:6" s="8" customFormat="1" ht="22.5">
      <c r="A387" s="31"/>
      <c r="B387" s="31"/>
      <c r="E387" s="40"/>
      <c r="F387" s="121"/>
    </row>
    <row r="388" spans="1:6" s="8" customFormat="1" ht="22.5">
      <c r="A388" s="31"/>
      <c r="B388" s="31"/>
      <c r="E388" s="40"/>
      <c r="F388" s="121"/>
    </row>
    <row r="389" spans="1:6" s="8" customFormat="1" ht="22.5">
      <c r="A389" s="31"/>
      <c r="B389" s="31"/>
      <c r="E389" s="40"/>
      <c r="F389" s="121"/>
    </row>
    <row r="390" spans="1:6" s="8" customFormat="1" ht="22.5">
      <c r="A390" s="31"/>
      <c r="B390" s="31"/>
      <c r="E390" s="40"/>
      <c r="F390" s="121"/>
    </row>
    <row r="391" spans="1:6" s="8" customFormat="1" ht="22.5">
      <c r="A391" s="31"/>
      <c r="B391" s="31"/>
      <c r="E391" s="40"/>
      <c r="F391" s="121"/>
    </row>
    <row r="392" spans="1:6" s="8" customFormat="1" ht="22.5">
      <c r="A392" s="31"/>
      <c r="B392" s="31"/>
      <c r="E392" s="40"/>
      <c r="F392" s="121"/>
    </row>
    <row r="393" spans="1:6" s="8" customFormat="1" ht="22.5">
      <c r="A393" s="31"/>
      <c r="B393" s="31"/>
      <c r="E393" s="40"/>
      <c r="F393" s="121"/>
    </row>
    <row r="394" spans="1:6" s="8" customFormat="1" ht="22.5">
      <c r="A394" s="31"/>
      <c r="B394" s="31"/>
      <c r="E394" s="40"/>
      <c r="F394" s="121"/>
    </row>
    <row r="395" spans="1:6" s="8" customFormat="1" ht="22.5">
      <c r="A395" s="31"/>
      <c r="B395" s="31"/>
      <c r="E395" s="40"/>
      <c r="F395" s="121"/>
    </row>
    <row r="396" spans="1:6" s="8" customFormat="1" ht="22.5">
      <c r="A396" s="31"/>
      <c r="B396" s="31"/>
      <c r="E396" s="40"/>
      <c r="F396" s="121"/>
    </row>
    <row r="397" spans="1:6" s="8" customFormat="1" ht="22.5">
      <c r="A397" s="31"/>
      <c r="B397" s="31"/>
      <c r="E397" s="40"/>
      <c r="F397" s="121"/>
    </row>
    <row r="398" spans="1:6" s="8" customFormat="1" ht="22.5">
      <c r="A398" s="31"/>
      <c r="B398" s="31"/>
      <c r="E398" s="40"/>
      <c r="F398" s="121"/>
    </row>
    <row r="399" spans="1:6" s="8" customFormat="1" ht="22.5">
      <c r="A399" s="31"/>
      <c r="B399" s="31"/>
      <c r="E399" s="40"/>
      <c r="F399" s="121"/>
    </row>
    <row r="400" spans="1:6" s="8" customFormat="1" ht="22.5">
      <c r="A400" s="31"/>
      <c r="B400" s="31"/>
      <c r="E400" s="40"/>
      <c r="F400" s="121"/>
    </row>
    <row r="401" spans="1:6" s="8" customFormat="1" ht="22.5">
      <c r="A401" s="31"/>
      <c r="B401" s="31"/>
      <c r="E401" s="40"/>
      <c r="F401" s="121"/>
    </row>
    <row r="402" spans="1:6" s="8" customFormat="1" ht="22.5">
      <c r="A402" s="31"/>
      <c r="B402" s="31"/>
      <c r="E402" s="40"/>
      <c r="F402" s="121"/>
    </row>
    <row r="403" spans="1:6" s="8" customFormat="1" ht="22.5">
      <c r="A403" s="31"/>
      <c r="B403" s="31"/>
      <c r="E403" s="40"/>
      <c r="F403" s="121"/>
    </row>
    <row r="404" spans="1:6" s="8" customFormat="1" ht="22.5">
      <c r="A404" s="31"/>
      <c r="B404" s="31"/>
      <c r="E404" s="40"/>
      <c r="F404" s="121"/>
    </row>
    <row r="405" spans="1:6" s="8" customFormat="1" ht="22.5">
      <c r="A405" s="31"/>
      <c r="B405" s="31"/>
      <c r="E405" s="40"/>
      <c r="F405" s="121"/>
    </row>
    <row r="406" spans="1:6" s="8" customFormat="1" ht="22.5">
      <c r="A406" s="31"/>
      <c r="B406" s="31"/>
      <c r="E406" s="40"/>
      <c r="F406" s="121"/>
    </row>
    <row r="407" spans="1:6" s="8" customFormat="1" ht="22.5">
      <c r="A407" s="31"/>
      <c r="B407" s="31"/>
      <c r="E407" s="40"/>
      <c r="F407" s="121"/>
    </row>
    <row r="408" spans="1:6" s="8" customFormat="1" ht="22.5">
      <c r="A408" s="31"/>
      <c r="B408" s="31"/>
      <c r="E408" s="40"/>
      <c r="F408" s="121"/>
    </row>
    <row r="409" spans="1:6" s="8" customFormat="1" ht="22.5">
      <c r="A409" s="31"/>
      <c r="B409" s="31"/>
      <c r="E409" s="40"/>
      <c r="F409" s="121"/>
    </row>
    <row r="410" spans="1:6" s="8" customFormat="1" ht="22.5">
      <c r="A410" s="31"/>
      <c r="B410" s="31"/>
      <c r="E410" s="40"/>
      <c r="F410" s="121"/>
    </row>
    <row r="411" spans="1:6" s="8" customFormat="1" ht="22.5">
      <c r="A411" s="31"/>
      <c r="B411" s="31"/>
      <c r="E411" s="40"/>
      <c r="F411" s="121"/>
    </row>
    <row r="412" spans="1:6" s="8" customFormat="1" ht="22.5">
      <c r="A412" s="31"/>
      <c r="B412" s="31"/>
      <c r="E412" s="40"/>
      <c r="F412" s="121"/>
    </row>
    <row r="413" spans="1:6" s="8" customFormat="1" ht="22.5">
      <c r="A413" s="31"/>
      <c r="B413" s="31"/>
      <c r="E413" s="40"/>
      <c r="F413" s="121"/>
    </row>
    <row r="414" spans="1:6" s="8" customFormat="1" ht="22.5">
      <c r="A414" s="31"/>
      <c r="B414" s="31"/>
      <c r="E414" s="40"/>
      <c r="F414" s="121"/>
    </row>
    <row r="415" spans="1:6" s="8" customFormat="1" ht="22.5">
      <c r="A415" s="31"/>
      <c r="B415" s="31"/>
      <c r="E415" s="40"/>
      <c r="F415" s="121"/>
    </row>
    <row r="416" spans="1:6" s="8" customFormat="1" ht="22.5">
      <c r="A416" s="31"/>
      <c r="B416" s="31"/>
      <c r="E416" s="40"/>
      <c r="F416" s="121"/>
    </row>
    <row r="417" spans="1:6" s="8" customFormat="1" ht="22.5">
      <c r="A417" s="31"/>
      <c r="B417" s="31"/>
      <c r="E417" s="40"/>
      <c r="F417" s="121"/>
    </row>
    <row r="418" spans="1:6" s="8" customFormat="1" ht="22.5">
      <c r="A418" s="31"/>
      <c r="B418" s="31"/>
      <c r="E418" s="40"/>
      <c r="F418" s="121"/>
    </row>
    <row r="419" spans="1:6" s="8" customFormat="1" ht="22.5">
      <c r="A419" s="31"/>
      <c r="B419" s="31"/>
      <c r="E419" s="40"/>
      <c r="F419" s="121"/>
    </row>
    <row r="420" spans="1:6" s="8" customFormat="1" ht="22.5">
      <c r="A420" s="31"/>
      <c r="B420" s="31"/>
      <c r="E420" s="40"/>
      <c r="F420" s="121"/>
    </row>
    <row r="421" spans="1:6" s="8" customFormat="1" ht="22.5">
      <c r="A421" s="31"/>
      <c r="B421" s="31"/>
      <c r="E421" s="40"/>
      <c r="F421" s="121"/>
    </row>
    <row r="422" spans="1:6" s="8" customFormat="1" ht="22.5">
      <c r="A422" s="31"/>
      <c r="B422" s="31"/>
      <c r="E422" s="40"/>
      <c r="F422" s="121"/>
    </row>
    <row r="423" spans="1:6" s="8" customFormat="1" ht="22.5">
      <c r="A423" s="31"/>
      <c r="B423" s="31"/>
      <c r="E423" s="40"/>
      <c r="F423" s="121"/>
    </row>
    <row r="424" spans="1:6" s="8" customFormat="1" ht="22.5">
      <c r="A424" s="31"/>
      <c r="B424" s="31"/>
      <c r="E424" s="40"/>
      <c r="F424" s="121"/>
    </row>
    <row r="425" spans="1:6" s="8" customFormat="1" ht="22.5">
      <c r="A425" s="31"/>
      <c r="B425" s="31"/>
      <c r="E425" s="40"/>
      <c r="F425" s="121"/>
    </row>
    <row r="426" spans="1:6" s="8" customFormat="1" ht="22.5">
      <c r="A426" s="31"/>
      <c r="B426" s="31"/>
      <c r="E426" s="40"/>
      <c r="F426" s="121"/>
    </row>
    <row r="427" spans="1:6" s="8" customFormat="1" ht="22.5">
      <c r="A427" s="31"/>
      <c r="B427" s="31"/>
      <c r="E427" s="40"/>
      <c r="F427" s="121"/>
    </row>
    <row r="428" spans="1:6" s="8" customFormat="1" ht="22.5">
      <c r="A428" s="31"/>
      <c r="B428" s="31"/>
      <c r="E428" s="40"/>
      <c r="F428" s="121"/>
    </row>
    <row r="429" spans="1:6" s="8" customFormat="1" ht="22.5">
      <c r="A429" s="31"/>
      <c r="B429" s="31"/>
      <c r="E429" s="40"/>
      <c r="F429" s="121"/>
    </row>
    <row r="430" spans="1:6" s="8" customFormat="1" ht="22.5">
      <c r="A430" s="31"/>
      <c r="B430" s="31"/>
      <c r="E430" s="40"/>
      <c r="F430" s="121"/>
    </row>
    <row r="431" spans="1:6" s="8" customFormat="1" ht="22.5">
      <c r="A431" s="31"/>
      <c r="B431" s="31"/>
      <c r="E431" s="40"/>
      <c r="F431" s="121"/>
    </row>
    <row r="432" spans="1:6" s="8" customFormat="1" ht="22.5">
      <c r="A432" s="31"/>
      <c r="B432" s="31"/>
      <c r="E432" s="40"/>
      <c r="F432" s="121"/>
    </row>
    <row r="433" spans="1:6" s="8" customFormat="1" ht="22.5">
      <c r="A433" s="31"/>
      <c r="B433" s="31"/>
      <c r="E433" s="40"/>
      <c r="F433" s="121"/>
    </row>
    <row r="434" spans="1:6" s="8" customFormat="1" ht="22.5">
      <c r="A434" s="31"/>
      <c r="B434" s="31"/>
      <c r="E434" s="40"/>
      <c r="F434" s="121"/>
    </row>
    <row r="435" spans="1:6" s="8" customFormat="1" ht="22.5">
      <c r="A435" s="31"/>
      <c r="B435" s="31"/>
      <c r="E435" s="40"/>
      <c r="F435" s="121"/>
    </row>
    <row r="436" spans="1:6" s="8" customFormat="1" ht="22.5">
      <c r="A436" s="31"/>
      <c r="B436" s="31"/>
      <c r="E436" s="40"/>
      <c r="F436" s="121"/>
    </row>
    <row r="437" spans="1:6" s="8" customFormat="1" ht="22.5">
      <c r="A437" s="31"/>
      <c r="B437" s="31"/>
      <c r="E437" s="40"/>
      <c r="F437" s="121"/>
    </row>
    <row r="438" spans="1:6" s="8" customFormat="1" ht="22.5">
      <c r="A438" s="31"/>
      <c r="B438" s="31"/>
      <c r="E438" s="40"/>
      <c r="F438" s="121"/>
    </row>
    <row r="439" spans="1:6" s="8" customFormat="1" ht="22.5">
      <c r="A439" s="31"/>
      <c r="B439" s="31"/>
      <c r="E439" s="40"/>
      <c r="F439" s="121"/>
    </row>
    <row r="440" spans="1:6" s="8" customFormat="1" ht="22.5">
      <c r="A440" s="31"/>
      <c r="B440" s="31"/>
      <c r="E440" s="40"/>
      <c r="F440" s="121"/>
    </row>
    <row r="441" spans="1:6" s="8" customFormat="1" ht="22.5">
      <c r="A441" s="31"/>
      <c r="B441" s="31"/>
      <c r="E441" s="40"/>
      <c r="F441" s="121"/>
    </row>
    <row r="442" spans="1:6" s="8" customFormat="1" ht="22.5">
      <c r="A442" s="31"/>
      <c r="B442" s="31"/>
      <c r="E442" s="40"/>
      <c r="F442" s="121"/>
    </row>
    <row r="443" spans="1:6" s="8" customFormat="1" ht="22.5">
      <c r="A443" s="31"/>
      <c r="B443" s="31"/>
      <c r="E443" s="40"/>
      <c r="F443" s="121"/>
    </row>
    <row r="444" spans="1:6" s="8" customFormat="1" ht="22.5">
      <c r="A444" s="31"/>
      <c r="B444" s="31"/>
      <c r="E444" s="40"/>
      <c r="F444" s="121"/>
    </row>
    <row r="445" spans="1:6" s="8" customFormat="1" ht="22.5">
      <c r="A445" s="31"/>
      <c r="B445" s="31"/>
      <c r="E445" s="40"/>
      <c r="F445" s="121"/>
    </row>
    <row r="446" spans="1:6" s="8" customFormat="1" ht="22.5">
      <c r="A446" s="31"/>
      <c r="B446" s="31"/>
      <c r="E446" s="40"/>
      <c r="F446" s="121"/>
    </row>
    <row r="447" spans="1:6" s="8" customFormat="1" ht="22.5">
      <c r="A447" s="31"/>
      <c r="B447" s="31"/>
      <c r="E447" s="40"/>
      <c r="F447" s="121"/>
    </row>
    <row r="448" spans="1:6" s="8" customFormat="1" ht="22.5">
      <c r="A448" s="31"/>
      <c r="B448" s="31"/>
      <c r="E448" s="40"/>
      <c r="F448" s="121"/>
    </row>
    <row r="449" spans="1:6" s="8" customFormat="1" ht="22.5">
      <c r="A449" s="31"/>
      <c r="B449" s="31"/>
      <c r="E449" s="40"/>
      <c r="F449" s="121"/>
    </row>
    <row r="450" spans="1:6" s="8" customFormat="1" ht="22.5">
      <c r="A450" s="31"/>
      <c r="B450" s="31"/>
      <c r="E450" s="40"/>
      <c r="F450" s="121"/>
    </row>
    <row r="451" spans="1:6" s="8" customFormat="1" ht="22.5">
      <c r="A451" s="31"/>
      <c r="B451" s="31"/>
      <c r="E451" s="40"/>
      <c r="F451" s="121"/>
    </row>
    <row r="452" spans="1:6" s="8" customFormat="1" ht="22.5">
      <c r="A452" s="31"/>
      <c r="B452" s="31"/>
      <c r="E452" s="40"/>
      <c r="F452" s="121"/>
    </row>
    <row r="453" spans="1:6" s="8" customFormat="1" ht="22.5">
      <c r="A453" s="31"/>
      <c r="B453" s="31"/>
      <c r="E453" s="40"/>
      <c r="F453" s="121"/>
    </row>
    <row r="454" spans="1:6" s="8" customFormat="1" ht="22.5">
      <c r="A454" s="31"/>
      <c r="B454" s="31"/>
      <c r="E454" s="40"/>
      <c r="F454" s="121"/>
    </row>
    <row r="455" spans="1:6" s="8" customFormat="1" ht="22.5">
      <c r="A455" s="31"/>
      <c r="B455" s="31"/>
      <c r="E455" s="40"/>
      <c r="F455" s="121"/>
    </row>
    <row r="456" spans="1:6" s="8" customFormat="1" ht="22.5">
      <c r="A456" s="31"/>
      <c r="B456" s="31"/>
      <c r="E456" s="40"/>
      <c r="F456" s="121"/>
    </row>
    <row r="457" spans="1:6" s="8" customFormat="1" ht="22.5">
      <c r="A457" s="31"/>
      <c r="B457" s="31"/>
      <c r="E457" s="40"/>
      <c r="F457" s="121"/>
    </row>
    <row r="458" spans="1:6" s="8" customFormat="1" ht="22.5">
      <c r="A458" s="31"/>
      <c r="B458" s="31"/>
      <c r="E458" s="40"/>
      <c r="F458" s="121"/>
    </row>
    <row r="459" spans="1:6" s="8" customFormat="1" ht="22.5">
      <c r="A459" s="31"/>
      <c r="B459" s="31"/>
      <c r="E459" s="40"/>
      <c r="F459" s="121"/>
    </row>
    <row r="460" spans="1:6" s="8" customFormat="1" ht="22.5">
      <c r="A460" s="31"/>
      <c r="B460" s="31"/>
      <c r="E460" s="40"/>
      <c r="F460" s="121"/>
    </row>
    <row r="461" spans="1:6" s="8" customFormat="1" ht="22.5">
      <c r="A461" s="31"/>
      <c r="B461" s="31"/>
      <c r="E461" s="40"/>
      <c r="F461" s="121"/>
    </row>
    <row r="462" spans="1:6" s="8" customFormat="1" ht="22.5">
      <c r="A462" s="31"/>
      <c r="B462" s="31"/>
      <c r="E462" s="40"/>
      <c r="F462" s="121"/>
    </row>
    <row r="463" spans="1:6" s="8" customFormat="1" ht="22.5">
      <c r="A463" s="31"/>
      <c r="B463" s="31"/>
      <c r="E463" s="40"/>
      <c r="F463" s="121"/>
    </row>
    <row r="464" spans="1:6" s="8" customFormat="1" ht="22.5">
      <c r="A464" s="31"/>
      <c r="B464" s="31"/>
      <c r="E464" s="40"/>
      <c r="F464" s="121"/>
    </row>
    <row r="465" spans="1:6" s="8" customFormat="1" ht="22.5">
      <c r="A465" s="31"/>
      <c r="B465" s="31"/>
      <c r="E465" s="40"/>
      <c r="F465" s="121"/>
    </row>
    <row r="466" spans="1:6" s="8" customFormat="1" ht="22.5">
      <c r="A466" s="31"/>
      <c r="B466" s="31"/>
      <c r="E466" s="40"/>
      <c r="F466" s="121"/>
    </row>
    <row r="467" spans="1:6" s="8" customFormat="1" ht="22.5">
      <c r="A467" s="31"/>
      <c r="B467" s="31"/>
      <c r="E467" s="40"/>
      <c r="F467" s="121"/>
    </row>
    <row r="468" spans="1:6" s="8" customFormat="1" ht="22.5">
      <c r="A468" s="31"/>
      <c r="B468" s="31"/>
      <c r="E468" s="40"/>
      <c r="F468" s="121"/>
    </row>
    <row r="469" spans="1:6" s="8" customFormat="1" ht="22.5">
      <c r="A469" s="31"/>
      <c r="B469" s="31"/>
      <c r="E469" s="40"/>
      <c r="F469" s="121"/>
    </row>
    <row r="470" spans="1:6" s="8" customFormat="1" ht="22.5">
      <c r="A470" s="31"/>
      <c r="B470" s="31"/>
      <c r="E470" s="40"/>
      <c r="F470" s="121"/>
    </row>
    <row r="471" spans="1:6" s="8" customFormat="1" ht="22.5">
      <c r="A471" s="31"/>
      <c r="B471" s="31"/>
      <c r="E471" s="40"/>
      <c r="F471" s="121"/>
    </row>
    <row r="472" spans="1:6" s="8" customFormat="1" ht="22.5">
      <c r="A472" s="31"/>
      <c r="B472" s="31"/>
      <c r="E472" s="40"/>
      <c r="F472" s="121"/>
    </row>
    <row r="473" spans="1:6" s="8" customFormat="1" ht="22.5">
      <c r="A473" s="31"/>
      <c r="B473" s="31"/>
      <c r="E473" s="40"/>
      <c r="F473" s="121"/>
    </row>
    <row r="474" spans="1:6" s="8" customFormat="1" ht="22.5">
      <c r="A474" s="31"/>
      <c r="B474" s="31"/>
      <c r="E474" s="40"/>
      <c r="F474" s="121"/>
    </row>
    <row r="475" spans="1:6" s="8" customFormat="1" ht="22.5">
      <c r="A475" s="31"/>
      <c r="B475" s="31"/>
      <c r="E475" s="40"/>
      <c r="F475" s="121"/>
    </row>
    <row r="476" spans="1:6" s="8" customFormat="1" ht="22.5">
      <c r="A476" s="31"/>
      <c r="B476" s="31"/>
      <c r="E476" s="40"/>
      <c r="F476" s="121"/>
    </row>
    <row r="477" spans="1:6" s="8" customFormat="1" ht="22.5">
      <c r="A477" s="31"/>
      <c r="B477" s="31"/>
      <c r="E477" s="40"/>
      <c r="F477" s="121"/>
    </row>
    <row r="478" spans="1:6" s="8" customFormat="1" ht="22.5">
      <c r="A478" s="31"/>
      <c r="B478" s="31"/>
      <c r="E478" s="40"/>
      <c r="F478" s="121"/>
    </row>
    <row r="479" spans="1:6" s="8" customFormat="1" ht="22.5">
      <c r="A479" s="31"/>
      <c r="B479" s="31"/>
      <c r="E479" s="40"/>
      <c r="F479" s="121"/>
    </row>
    <row r="480" spans="1:6" s="8" customFormat="1" ht="22.5">
      <c r="A480" s="31"/>
      <c r="B480" s="31"/>
      <c r="E480" s="40"/>
      <c r="F480" s="121"/>
    </row>
    <row r="481" spans="1:6" s="8" customFormat="1" ht="22.5">
      <c r="A481" s="31"/>
      <c r="B481" s="31"/>
      <c r="E481" s="40"/>
      <c r="F481" s="121"/>
    </row>
    <row r="482" spans="1:6" s="8" customFormat="1" ht="22.5">
      <c r="A482" s="31"/>
      <c r="B482" s="31"/>
      <c r="E482" s="40"/>
      <c r="F482" s="121"/>
    </row>
    <row r="483" spans="1:6" s="8" customFormat="1" ht="22.5">
      <c r="A483" s="31"/>
      <c r="B483" s="31"/>
      <c r="E483" s="40"/>
      <c r="F483" s="121"/>
    </row>
    <row r="484" spans="1:6" s="8" customFormat="1" ht="22.5">
      <c r="A484" s="31"/>
      <c r="B484" s="31"/>
      <c r="E484" s="40"/>
      <c r="F484" s="121"/>
    </row>
  </sheetData>
  <mergeCells count="3">
    <mergeCell ref="B57:F57"/>
    <mergeCell ref="B54:C54"/>
    <mergeCell ref="B1:K1"/>
  </mergeCells>
  <printOptions/>
  <pageMargins left="0.91" right="0.76" top="1" bottom="1" header="0.5" footer="0.5"/>
  <pageSetup firstPageNumber="2" useFirstPageNumber="1" fitToHeight="1" fitToWidth="1" horizontalDpi="600" verticalDpi="600" orientation="portrait" paperSize="9" scale="5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showZeros="0" view="pageBreakPreview" zoomScale="60" zoomScaleNormal="60" workbookViewId="0" topLeftCell="A1">
      <selection activeCell="D27" sqref="D27"/>
    </sheetView>
  </sheetViews>
  <sheetFormatPr defaultColWidth="8.88671875" defaultRowHeight="15"/>
  <cols>
    <col min="1" max="1" width="2.99609375" style="134" customWidth="1"/>
    <col min="2" max="2" width="34.99609375" style="134" customWidth="1"/>
    <col min="3" max="3" width="1.99609375" style="134" hidden="1" customWidth="1"/>
    <col min="4" max="4" width="12.21484375" style="158" customWidth="1"/>
    <col min="5" max="5" width="0.88671875" style="158" customWidth="1"/>
    <col min="6" max="6" width="11.4453125" style="158" customWidth="1"/>
    <col min="7" max="8" width="0.88671875" style="158" customWidth="1"/>
    <col min="9" max="9" width="14.3359375" style="158" bestFit="1" customWidth="1"/>
    <col min="10" max="10" width="0.88671875" style="158" customWidth="1"/>
    <col min="11" max="11" width="17.6640625" style="158" customWidth="1"/>
    <col min="12" max="12" width="12.99609375" style="158" customWidth="1"/>
    <col min="13" max="13" width="12.6640625" style="158" customWidth="1"/>
    <col min="14" max="14" width="13.5546875" style="158" customWidth="1"/>
    <col min="15" max="15" width="11.77734375" style="134" bestFit="1" customWidth="1"/>
    <col min="16" max="16" width="9.3359375" style="134" bestFit="1" customWidth="1"/>
    <col min="17" max="16384" width="8.88671875" style="134" customWidth="1"/>
  </cols>
  <sheetData>
    <row r="1" spans="1:14" s="7" customFormat="1" ht="34.5" customHeight="1">
      <c r="A1" s="442" t="s">
        <v>129</v>
      </c>
      <c r="B1" s="442"/>
      <c r="C1" s="442"/>
      <c r="D1" s="442"/>
      <c r="E1" s="442"/>
      <c r="F1" s="442"/>
      <c r="G1" s="442"/>
      <c r="H1" s="185"/>
      <c r="I1" s="185"/>
      <c r="J1" s="185"/>
      <c r="K1" s="185"/>
      <c r="L1" s="185"/>
      <c r="M1" s="185"/>
      <c r="N1" s="185"/>
    </row>
    <row r="2" spans="1:14" s="7" customFormat="1" ht="44.25" customHeight="1">
      <c r="A2" s="7" t="s">
        <v>77</v>
      </c>
      <c r="D2" s="185"/>
      <c r="E2" s="185"/>
      <c r="F2" s="185"/>
      <c r="G2" s="185"/>
      <c r="H2" s="185"/>
      <c r="I2" s="185"/>
      <c r="J2" s="185"/>
      <c r="K2" s="185"/>
      <c r="L2" s="185"/>
      <c r="M2" s="185"/>
      <c r="N2" s="185"/>
    </row>
    <row r="3" spans="1:14" s="7" customFormat="1" ht="25.5" customHeight="1" thickBot="1">
      <c r="A3" s="52"/>
      <c r="B3" s="52"/>
      <c r="C3" s="52"/>
      <c r="D3" s="186"/>
      <c r="E3" s="186"/>
      <c r="F3" s="186"/>
      <c r="G3" s="186"/>
      <c r="H3" s="186"/>
      <c r="I3" s="186"/>
      <c r="J3" s="186"/>
      <c r="K3" s="186"/>
      <c r="L3" s="186"/>
      <c r="M3" s="186"/>
      <c r="N3" s="186"/>
    </row>
    <row r="4" spans="4:12" ht="33.75" customHeight="1" thickBot="1">
      <c r="D4" s="439" t="s">
        <v>104</v>
      </c>
      <c r="E4" s="440"/>
      <c r="F4" s="440"/>
      <c r="G4" s="440"/>
      <c r="H4" s="440"/>
      <c r="I4" s="440"/>
      <c r="J4" s="440"/>
      <c r="K4" s="440"/>
      <c r="L4" s="441"/>
    </row>
    <row r="5" spans="2:17" ht="21">
      <c r="B5" s="52"/>
      <c r="D5" s="134"/>
      <c r="E5" s="134"/>
      <c r="F5" s="134"/>
      <c r="G5" s="134"/>
      <c r="H5" s="134"/>
      <c r="I5" s="187" t="s">
        <v>124</v>
      </c>
      <c r="J5" s="134"/>
      <c r="K5" s="187" t="s">
        <v>127</v>
      </c>
      <c r="L5" s="134"/>
      <c r="M5" s="134"/>
      <c r="N5" s="134"/>
      <c r="O5" s="7"/>
      <c r="P5" s="7"/>
      <c r="Q5" s="7"/>
    </row>
    <row r="6" spans="1:17" ht="21">
      <c r="A6" s="52" t="s">
        <v>82</v>
      </c>
      <c r="B6" s="52"/>
      <c r="D6" s="187" t="s">
        <v>64</v>
      </c>
      <c r="E6" s="187"/>
      <c r="F6" s="187" t="s">
        <v>88</v>
      </c>
      <c r="G6" s="187"/>
      <c r="H6" s="187"/>
      <c r="I6" s="187" t="s">
        <v>125</v>
      </c>
      <c r="J6" s="187"/>
      <c r="K6" s="383" t="s">
        <v>128</v>
      </c>
      <c r="L6" s="187"/>
      <c r="M6" s="187" t="s">
        <v>101</v>
      </c>
      <c r="N6" s="187" t="s">
        <v>45</v>
      </c>
      <c r="O6" s="7"/>
      <c r="P6" s="7"/>
      <c r="Q6" s="7"/>
    </row>
    <row r="7" spans="1:17" ht="21" thickBot="1">
      <c r="A7" s="135" t="s">
        <v>223</v>
      </c>
      <c r="B7" s="135"/>
      <c r="C7" s="136"/>
      <c r="D7" s="188" t="s">
        <v>65</v>
      </c>
      <c r="E7" s="188"/>
      <c r="F7" s="188" t="s">
        <v>66</v>
      </c>
      <c r="G7" s="188"/>
      <c r="H7" s="188"/>
      <c r="I7" s="188" t="s">
        <v>67</v>
      </c>
      <c r="J7" s="188"/>
      <c r="K7" s="188" t="s">
        <v>126</v>
      </c>
      <c r="L7" s="188" t="s">
        <v>68</v>
      </c>
      <c r="M7" s="188" t="s">
        <v>102</v>
      </c>
      <c r="N7" s="188" t="s">
        <v>103</v>
      </c>
      <c r="O7" s="7"/>
      <c r="P7" s="7"/>
      <c r="Q7" s="7"/>
    </row>
    <row r="8" spans="4:17" ht="7.5" customHeight="1">
      <c r="D8" s="187"/>
      <c r="E8" s="187"/>
      <c r="F8" s="187"/>
      <c r="G8" s="187"/>
      <c r="H8" s="187"/>
      <c r="I8" s="187"/>
      <c r="J8" s="187"/>
      <c r="K8" s="187"/>
      <c r="L8" s="187"/>
      <c r="M8" s="187"/>
      <c r="N8" s="187"/>
      <c r="O8" s="7"/>
      <c r="P8" s="7"/>
      <c r="Q8" s="7"/>
    </row>
    <row r="9" spans="4:17" ht="19.5" customHeight="1">
      <c r="D9" s="187" t="s">
        <v>63</v>
      </c>
      <c r="E9" s="187"/>
      <c r="F9" s="187" t="s">
        <v>63</v>
      </c>
      <c r="G9" s="187"/>
      <c r="H9" s="187"/>
      <c r="I9" s="187" t="s">
        <v>63</v>
      </c>
      <c r="J9" s="187"/>
      <c r="K9" s="187" t="s">
        <v>63</v>
      </c>
      <c r="L9" s="187" t="s">
        <v>63</v>
      </c>
      <c r="M9" s="187" t="s">
        <v>63</v>
      </c>
      <c r="N9" s="187" t="s">
        <v>63</v>
      </c>
      <c r="O9" s="7"/>
      <c r="P9" s="7"/>
      <c r="Q9" s="7"/>
    </row>
    <row r="10" spans="1:17" ht="19.5" customHeight="1">
      <c r="A10" s="7"/>
      <c r="D10" s="187"/>
      <c r="E10" s="187"/>
      <c r="F10" s="187"/>
      <c r="G10" s="187"/>
      <c r="H10" s="187"/>
      <c r="I10" s="187"/>
      <c r="J10" s="187"/>
      <c r="K10" s="187"/>
      <c r="L10" s="187"/>
      <c r="M10" s="187"/>
      <c r="N10" s="187"/>
      <c r="O10" s="7"/>
      <c r="P10" s="7"/>
      <c r="Q10" s="7"/>
    </row>
    <row r="11" spans="1:14" s="137" customFormat="1" ht="24.75" customHeight="1">
      <c r="A11" s="7" t="s">
        <v>164</v>
      </c>
      <c r="D11" s="192">
        <v>248458</v>
      </c>
      <c r="E11" s="186"/>
      <c r="F11" s="192">
        <v>0</v>
      </c>
      <c r="G11" s="192"/>
      <c r="H11" s="192"/>
      <c r="I11" s="192">
        <v>-8442</v>
      </c>
      <c r="J11" s="192"/>
      <c r="K11" s="192">
        <v>-31388</v>
      </c>
      <c r="L11" s="186">
        <f>SUM(D11:K11)</f>
        <v>208628</v>
      </c>
      <c r="M11" s="192">
        <v>5524</v>
      </c>
      <c r="N11" s="186">
        <f>SUM(L11:M11)</f>
        <v>214152</v>
      </c>
    </row>
    <row r="12" spans="4:14" ht="16.5" customHeight="1">
      <c r="D12" s="185"/>
      <c r="E12" s="185"/>
      <c r="F12" s="185"/>
      <c r="G12" s="185"/>
      <c r="H12" s="185"/>
      <c r="I12" s="185"/>
      <c r="J12" s="185"/>
      <c r="K12" s="185"/>
      <c r="L12" s="185"/>
      <c r="M12" s="185"/>
      <c r="N12" s="185"/>
    </row>
    <row r="13" spans="1:14" ht="16.5" customHeight="1">
      <c r="A13" s="134" t="s">
        <v>241</v>
      </c>
      <c r="D13" s="414"/>
      <c r="E13" s="385"/>
      <c r="F13" s="385"/>
      <c r="G13" s="385"/>
      <c r="H13" s="385"/>
      <c r="I13" s="385"/>
      <c r="J13" s="385"/>
      <c r="K13" s="385"/>
      <c r="L13" s="385"/>
      <c r="M13" s="385"/>
      <c r="N13" s="386"/>
    </row>
    <row r="14" spans="1:14" ht="24" customHeight="1">
      <c r="A14" s="393" t="s">
        <v>242</v>
      </c>
      <c r="D14" s="391">
        <v>0</v>
      </c>
      <c r="E14" s="186"/>
      <c r="F14" s="189">
        <v>0</v>
      </c>
      <c r="G14" s="186"/>
      <c r="H14" s="186"/>
      <c r="I14" s="189">
        <v>212</v>
      </c>
      <c r="J14" s="189" t="s">
        <v>46</v>
      </c>
      <c r="K14" s="189">
        <v>0</v>
      </c>
      <c r="L14" s="189">
        <f>SUM(D14:K14)</f>
        <v>212</v>
      </c>
      <c r="M14" s="189">
        <v>145</v>
      </c>
      <c r="N14" s="392">
        <f>SUM(L14:M14)</f>
        <v>357</v>
      </c>
    </row>
    <row r="15" spans="1:14" ht="24" customHeight="1">
      <c r="A15" s="134" t="s">
        <v>199</v>
      </c>
      <c r="D15" s="391"/>
      <c r="E15" s="186"/>
      <c r="F15" s="189"/>
      <c r="G15" s="186"/>
      <c r="H15" s="186"/>
      <c r="I15" s="189"/>
      <c r="J15" s="189"/>
      <c r="K15" s="189"/>
      <c r="L15" s="189"/>
      <c r="M15" s="189"/>
      <c r="N15" s="392"/>
    </row>
    <row r="16" spans="1:14" ht="24" customHeight="1">
      <c r="A16" s="393" t="s">
        <v>200</v>
      </c>
      <c r="D16" s="388">
        <v>0</v>
      </c>
      <c r="E16" s="159"/>
      <c r="F16" s="387">
        <v>0</v>
      </c>
      <c r="G16" s="159"/>
      <c r="H16" s="159"/>
      <c r="I16" s="387">
        <v>0</v>
      </c>
      <c r="J16" s="387"/>
      <c r="K16" s="387">
        <v>-3727</v>
      </c>
      <c r="L16" s="387">
        <f>SUM(D16:K16)</f>
        <v>-3727</v>
      </c>
      <c r="M16" s="387">
        <v>0</v>
      </c>
      <c r="N16" s="389">
        <f>SUM(L16:M16)</f>
        <v>-3727</v>
      </c>
    </row>
    <row r="17" spans="1:14" ht="25.5" customHeight="1">
      <c r="A17" s="134" t="s">
        <v>243</v>
      </c>
      <c r="D17" s="134"/>
      <c r="E17" s="134"/>
      <c r="F17" s="134"/>
      <c r="G17" s="134"/>
      <c r="H17" s="134"/>
      <c r="I17" s="134"/>
      <c r="J17" s="134"/>
      <c r="K17" s="134"/>
      <c r="L17" s="134"/>
      <c r="M17" s="134"/>
      <c r="N17" s="134"/>
    </row>
    <row r="18" spans="1:14" ht="21">
      <c r="A18" s="134" t="s">
        <v>244</v>
      </c>
      <c r="D18" s="189">
        <f>SUM(D14:D14)</f>
        <v>0</v>
      </c>
      <c r="E18" s="185"/>
      <c r="F18" s="189">
        <f>SUM(F14:F14)</f>
        <v>0</v>
      </c>
      <c r="G18" s="185"/>
      <c r="H18" s="185"/>
      <c r="I18" s="189">
        <f>SUM(I14:I16)</f>
        <v>212</v>
      </c>
      <c r="J18" s="185"/>
      <c r="K18" s="189">
        <f>SUM(K14:K16)</f>
        <v>-3727</v>
      </c>
      <c r="L18" s="189">
        <f>SUM(L14:L16)</f>
        <v>-3515</v>
      </c>
      <c r="M18" s="189">
        <f>SUM(M14:M14)</f>
        <v>145</v>
      </c>
      <c r="N18" s="189">
        <f>SUM(N14:N16)</f>
        <v>-3370</v>
      </c>
    </row>
    <row r="19" spans="1:14" ht="24" customHeight="1">
      <c r="A19" s="134" t="s">
        <v>225</v>
      </c>
      <c r="D19" s="193">
        <v>0</v>
      </c>
      <c r="E19" s="185"/>
      <c r="F19" s="193">
        <v>0</v>
      </c>
      <c r="G19" s="185"/>
      <c r="H19" s="185"/>
      <c r="I19" s="193">
        <v>0</v>
      </c>
      <c r="J19" s="185"/>
      <c r="K19" s="185">
        <f>'Consol PL'!I24</f>
        <v>115109.2</v>
      </c>
      <c r="L19" s="185">
        <f>SUM(D19:K19)</f>
        <v>115109.2</v>
      </c>
      <c r="M19" s="185">
        <f>'Consol PL'!I25</f>
        <v>1821.8</v>
      </c>
      <c r="N19" s="185">
        <f>SUM(L19:M19)</f>
        <v>116931</v>
      </c>
    </row>
    <row r="20" spans="1:14" ht="23.25" customHeight="1" thickBot="1">
      <c r="A20" s="134" t="s">
        <v>224</v>
      </c>
      <c r="D20" s="190">
        <f>D11+D18+D19</f>
        <v>248458</v>
      </c>
      <c r="E20" s="190" t="e">
        <v>#REF!</v>
      </c>
      <c r="F20" s="190">
        <f>F11+F18+F19</f>
        <v>0</v>
      </c>
      <c r="G20" s="190" t="e">
        <v>#REF!</v>
      </c>
      <c r="H20" s="190" t="e">
        <v>#REF!</v>
      </c>
      <c r="I20" s="190">
        <f>I11+I18+I19</f>
        <v>-8230</v>
      </c>
      <c r="J20" s="190" t="e">
        <v>#REF!</v>
      </c>
      <c r="K20" s="190">
        <f>K11+K18+K19</f>
        <v>79994.2</v>
      </c>
      <c r="L20" s="190">
        <f>L11+L18+L19</f>
        <v>320222.2</v>
      </c>
      <c r="M20" s="190">
        <f>M11+M18+M19</f>
        <v>7490.8</v>
      </c>
      <c r="N20" s="190">
        <f>N11+N18+N19</f>
        <v>327713</v>
      </c>
    </row>
    <row r="21" spans="4:14" ht="28.5" customHeight="1">
      <c r="D21" s="191"/>
      <c r="E21" s="191"/>
      <c r="F21" s="191"/>
      <c r="G21" s="191"/>
      <c r="H21" s="191"/>
      <c r="I21" s="191"/>
      <c r="J21" s="191"/>
      <c r="K21" s="191"/>
      <c r="L21" s="191"/>
      <c r="M21" s="191"/>
      <c r="N21" s="191"/>
    </row>
    <row r="22" spans="1:15" ht="28.5" customHeight="1">
      <c r="A22" s="7" t="s">
        <v>231</v>
      </c>
      <c r="D22" s="187"/>
      <c r="E22" s="187"/>
      <c r="F22" s="187"/>
      <c r="G22" s="187"/>
      <c r="H22" s="187"/>
      <c r="I22" s="187"/>
      <c r="J22" s="187"/>
      <c r="K22" s="187"/>
      <c r="L22" s="187"/>
      <c r="M22" s="187"/>
      <c r="N22" s="187"/>
      <c r="O22" s="187"/>
    </row>
    <row r="23" spans="1:14" ht="28.5" customHeight="1">
      <c r="A23" s="407" t="s">
        <v>232</v>
      </c>
      <c r="B23" s="137"/>
      <c r="C23" s="137"/>
      <c r="D23" s="192">
        <v>174083</v>
      </c>
      <c r="E23" s="186"/>
      <c r="F23" s="186">
        <v>70243</v>
      </c>
      <c r="G23" s="186"/>
      <c r="H23" s="186">
        <v>0</v>
      </c>
      <c r="I23" s="186">
        <v>-8521</v>
      </c>
      <c r="J23" s="186"/>
      <c r="K23" s="186">
        <v>-779946</v>
      </c>
      <c r="L23" s="186">
        <f>SUM(C23:K23)</f>
        <v>-544141</v>
      </c>
      <c r="M23" s="186">
        <v>6074</v>
      </c>
      <c r="N23" s="186">
        <f>SUM(L23:M23)</f>
        <v>-538067</v>
      </c>
    </row>
    <row r="24" spans="1:14" ht="28.5" customHeight="1">
      <c r="A24" s="137" t="s">
        <v>233</v>
      </c>
      <c r="B24" s="137"/>
      <c r="C24" s="137"/>
      <c r="D24" s="186">
        <v>0</v>
      </c>
      <c r="E24" s="186"/>
      <c r="F24" s="186">
        <v>0</v>
      </c>
      <c r="G24" s="186"/>
      <c r="H24" s="186">
        <v>0</v>
      </c>
      <c r="I24" s="186">
        <v>0</v>
      </c>
      <c r="J24" s="186"/>
      <c r="K24" s="186">
        <v>53580</v>
      </c>
      <c r="L24" s="186">
        <f>SUM(C24:K24)</f>
        <v>53580</v>
      </c>
      <c r="M24" s="186">
        <v>0</v>
      </c>
      <c r="N24" s="186">
        <f>SUM(L24:M24)</f>
        <v>53580</v>
      </c>
    </row>
    <row r="25" spans="1:14" s="137" customFormat="1" ht="24.75" customHeight="1">
      <c r="A25" s="7" t="s">
        <v>140</v>
      </c>
      <c r="D25" s="408">
        <f>SUM(D23:D24)</f>
        <v>174083</v>
      </c>
      <c r="E25" s="385"/>
      <c r="F25" s="408">
        <f>SUM(F23:F24)</f>
        <v>70243</v>
      </c>
      <c r="G25" s="385"/>
      <c r="H25" s="408">
        <f>SUM(H23:H24)</f>
        <v>0</v>
      </c>
      <c r="I25" s="408">
        <f>SUM(I23:I24)</f>
        <v>-8521</v>
      </c>
      <c r="J25" s="385"/>
      <c r="K25" s="408">
        <f>SUM(K23:K24)</f>
        <v>-726366</v>
      </c>
      <c r="L25" s="408">
        <f>SUM(L23:L24)</f>
        <v>-490561</v>
      </c>
      <c r="M25" s="408">
        <f>SUM(M23:M24)</f>
        <v>6074</v>
      </c>
      <c r="N25" s="408">
        <f>SUM(N23:N24)</f>
        <v>-484487</v>
      </c>
    </row>
    <row r="26" spans="1:14" s="137" customFormat="1" ht="23.25" customHeight="1">
      <c r="A26" s="134" t="s">
        <v>241</v>
      </c>
      <c r="B26" s="134"/>
      <c r="C26" s="134"/>
      <c r="D26" s="414"/>
      <c r="E26" s="385"/>
      <c r="F26" s="385"/>
      <c r="G26" s="385"/>
      <c r="H26" s="385"/>
      <c r="I26" s="385"/>
      <c r="J26" s="385"/>
      <c r="K26" s="385"/>
      <c r="L26" s="385"/>
      <c r="M26" s="385"/>
      <c r="N26" s="386"/>
    </row>
    <row r="27" spans="1:14" s="137" customFormat="1" ht="23.25" customHeight="1">
      <c r="A27" s="393" t="s">
        <v>242</v>
      </c>
      <c r="B27" s="134"/>
      <c r="C27" s="134"/>
      <c r="D27" s="391">
        <v>0</v>
      </c>
      <c r="E27" s="186"/>
      <c r="F27" s="189">
        <v>0</v>
      </c>
      <c r="G27" s="186"/>
      <c r="H27" s="189">
        <v>0</v>
      </c>
      <c r="I27" s="189">
        <v>79</v>
      </c>
      <c r="J27" s="189" t="s">
        <v>46</v>
      </c>
      <c r="K27" s="189">
        <v>0</v>
      </c>
      <c r="L27" s="189">
        <f aca="true" t="shared" si="0" ref="L27:L32">SUM(C27:K27)</f>
        <v>79</v>
      </c>
      <c r="M27" s="189">
        <v>53</v>
      </c>
      <c r="N27" s="392">
        <f aca="true" t="shared" si="1" ref="N27:N33">SUM(L27:M27)</f>
        <v>132</v>
      </c>
    </row>
    <row r="28" spans="1:14" s="137" customFormat="1" ht="23.25" customHeight="1">
      <c r="A28" s="409" t="s">
        <v>234</v>
      </c>
      <c r="B28" s="410"/>
      <c r="C28" s="232"/>
      <c r="D28" s="411">
        <v>-139266</v>
      </c>
      <c r="E28" s="412"/>
      <c r="F28" s="412"/>
      <c r="G28" s="186"/>
      <c r="H28" s="189"/>
      <c r="I28" s="189"/>
      <c r="J28" s="189"/>
      <c r="K28" s="189">
        <f>-D28</f>
        <v>139266</v>
      </c>
      <c r="L28" s="189">
        <f t="shared" si="0"/>
        <v>0</v>
      </c>
      <c r="M28" s="189">
        <v>0</v>
      </c>
      <c r="N28" s="392">
        <f t="shared" si="1"/>
        <v>0</v>
      </c>
    </row>
    <row r="29" spans="1:14" s="137" customFormat="1" ht="23.25" customHeight="1">
      <c r="A29" s="409" t="s">
        <v>240</v>
      </c>
      <c r="B29" s="410"/>
      <c r="C29" s="232"/>
      <c r="D29" s="411"/>
      <c r="E29" s="412"/>
      <c r="F29" s="412"/>
      <c r="G29" s="186"/>
      <c r="H29" s="189"/>
      <c r="I29" s="189"/>
      <c r="J29" s="189"/>
      <c r="K29" s="189"/>
      <c r="L29" s="189"/>
      <c r="M29" s="189"/>
      <c r="N29" s="392"/>
    </row>
    <row r="30" spans="1:14" s="137" customFormat="1" ht="23.25" customHeight="1">
      <c r="A30" s="409" t="s">
        <v>235</v>
      </c>
      <c r="B30" s="410"/>
      <c r="C30" s="232"/>
      <c r="D30" s="411">
        <v>144008</v>
      </c>
      <c r="E30" s="412"/>
      <c r="F30" s="189">
        <v>0</v>
      </c>
      <c r="G30" s="186"/>
      <c r="H30" s="189">
        <v>0</v>
      </c>
      <c r="I30" s="189">
        <v>0</v>
      </c>
      <c r="J30" s="189"/>
      <c r="K30" s="189">
        <v>0</v>
      </c>
      <c r="L30" s="189">
        <f t="shared" si="0"/>
        <v>144008</v>
      </c>
      <c r="M30" s="189">
        <v>0</v>
      </c>
      <c r="N30" s="392">
        <f t="shared" si="1"/>
        <v>144008</v>
      </c>
    </row>
    <row r="31" spans="1:14" ht="21">
      <c r="A31" s="409" t="s">
        <v>236</v>
      </c>
      <c r="B31" s="410"/>
      <c r="C31" s="232"/>
      <c r="D31" s="411">
        <v>69633</v>
      </c>
      <c r="E31" s="412"/>
      <c r="F31" s="412"/>
      <c r="G31" s="186"/>
      <c r="H31" s="189"/>
      <c r="I31" s="189"/>
      <c r="J31" s="189"/>
      <c r="K31" s="189"/>
      <c r="L31" s="189">
        <f t="shared" si="0"/>
        <v>69633</v>
      </c>
      <c r="M31" s="189">
        <v>0</v>
      </c>
      <c r="N31" s="392">
        <f t="shared" si="1"/>
        <v>69633</v>
      </c>
    </row>
    <row r="32" spans="1:14" ht="24" customHeight="1">
      <c r="A32" s="409" t="s">
        <v>237</v>
      </c>
      <c r="B32" s="410"/>
      <c r="C32" s="232"/>
      <c r="D32" s="411">
        <v>0</v>
      </c>
      <c r="E32" s="412"/>
      <c r="F32" s="189">
        <v>-70243</v>
      </c>
      <c r="G32" s="186"/>
      <c r="H32" s="189">
        <v>0</v>
      </c>
      <c r="I32" s="189">
        <v>0</v>
      </c>
      <c r="J32" s="189"/>
      <c r="K32" s="189">
        <f>-F32</f>
        <v>70243</v>
      </c>
      <c r="L32" s="189">
        <f t="shared" si="0"/>
        <v>0</v>
      </c>
      <c r="M32" s="189">
        <v>0</v>
      </c>
      <c r="N32" s="392">
        <f t="shared" si="1"/>
        <v>0</v>
      </c>
    </row>
    <row r="33" spans="1:14" ht="21">
      <c r="A33" s="134" t="s">
        <v>238</v>
      </c>
      <c r="B33" s="413"/>
      <c r="D33" s="388">
        <v>0</v>
      </c>
      <c r="E33" s="159"/>
      <c r="F33" s="387">
        <v>0</v>
      </c>
      <c r="G33" s="159"/>
      <c r="H33" s="387">
        <v>0</v>
      </c>
      <c r="I33" s="387">
        <v>0</v>
      </c>
      <c r="J33" s="159"/>
      <c r="K33" s="387">
        <v>0</v>
      </c>
      <c r="L33" s="387">
        <v>0</v>
      </c>
      <c r="M33" s="387">
        <v>-1451</v>
      </c>
      <c r="N33" s="389">
        <f t="shared" si="1"/>
        <v>-1451</v>
      </c>
    </row>
    <row r="34" spans="1:14" ht="21">
      <c r="A34" s="134" t="s">
        <v>243</v>
      </c>
      <c r="D34" s="189">
        <f>SUM(D27:D33)</f>
        <v>74375</v>
      </c>
      <c r="E34" s="185"/>
      <c r="F34" s="189">
        <f>SUM(F27:F33)</f>
        <v>-70243</v>
      </c>
      <c r="G34" s="185"/>
      <c r="H34" s="189">
        <f>SUM(H27:H32)</f>
        <v>0</v>
      </c>
      <c r="I34" s="189">
        <f>SUM(I27:I33)</f>
        <v>79</v>
      </c>
      <c r="J34" s="185"/>
      <c r="K34" s="189">
        <f>SUM(K27:K33)</f>
        <v>209509</v>
      </c>
      <c r="L34" s="189">
        <f>SUM(L27:L33)</f>
        <v>213720</v>
      </c>
      <c r="M34" s="189">
        <f>SUM(M27:M33)</f>
        <v>-1398</v>
      </c>
      <c r="N34" s="189">
        <f>SUM(N27:N33)</f>
        <v>212322</v>
      </c>
    </row>
    <row r="35" spans="1:14" ht="21">
      <c r="A35" s="134" t="s">
        <v>244</v>
      </c>
      <c r="D35" s="185"/>
      <c r="E35" s="185"/>
      <c r="F35" s="185"/>
      <c r="G35" s="185"/>
      <c r="H35" s="185"/>
      <c r="I35" s="185"/>
      <c r="J35" s="185"/>
      <c r="K35" s="185"/>
      <c r="L35" s="185"/>
      <c r="M35" s="189"/>
      <c r="N35" s="185"/>
    </row>
    <row r="36" spans="1:14" ht="21">
      <c r="A36" s="134" t="s">
        <v>225</v>
      </c>
      <c r="D36" s="193">
        <v>0</v>
      </c>
      <c r="E36" s="185"/>
      <c r="F36" s="193">
        <v>0</v>
      </c>
      <c r="G36" s="185"/>
      <c r="H36" s="193">
        <v>0</v>
      </c>
      <c r="I36" s="193">
        <v>0</v>
      </c>
      <c r="J36" s="185"/>
      <c r="K36" s="185">
        <v>485469</v>
      </c>
      <c r="L36" s="185">
        <f>SUM(C36:K36)</f>
        <v>485469</v>
      </c>
      <c r="M36" s="185">
        <v>848</v>
      </c>
      <c r="N36" s="185">
        <f>SUM(L36:M36)</f>
        <v>486317</v>
      </c>
    </row>
    <row r="37" spans="1:14" ht="21" thickBot="1">
      <c r="A37" s="134" t="s">
        <v>239</v>
      </c>
      <c r="D37" s="190">
        <f>D23+D34+D36</f>
        <v>248458</v>
      </c>
      <c r="E37" s="190" t="e">
        <v>#REF!</v>
      </c>
      <c r="F37" s="190">
        <f>F23+F34+F36</f>
        <v>0</v>
      </c>
      <c r="G37" s="190" t="e">
        <v>#REF!</v>
      </c>
      <c r="H37" s="190">
        <f>H23+H34+H36</f>
        <v>0</v>
      </c>
      <c r="I37" s="190">
        <f>I23+I34+I36</f>
        <v>-8442</v>
      </c>
      <c r="J37" s="190" t="e">
        <v>#REF!</v>
      </c>
      <c r="K37" s="190">
        <f>K23+K24+K34+K36</f>
        <v>-31388</v>
      </c>
      <c r="L37" s="190">
        <f>L23+L24+L34+L36</f>
        <v>208628</v>
      </c>
      <c r="M37" s="190">
        <f>M23+M34+M36</f>
        <v>5524</v>
      </c>
      <c r="N37" s="190">
        <f>N23+N24+N34+N36</f>
        <v>214152</v>
      </c>
    </row>
  </sheetData>
  <mergeCells count="2">
    <mergeCell ref="D4:L4"/>
    <mergeCell ref="A1:G1"/>
  </mergeCells>
  <printOptions/>
  <pageMargins left="0.91" right="0.76" top="1" bottom="1" header="0.5" footer="0.5"/>
  <pageSetup firstPageNumber="3" useFirstPageNumber="1" fitToHeight="1" fitToWidth="1" horizontalDpi="600" verticalDpi="600" orientation="portrait" paperSize="9" scale="52"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25"/>
  <sheetViews>
    <sheetView zoomScale="60" zoomScaleNormal="60" workbookViewId="0" topLeftCell="A1">
      <pane xSplit="3" ySplit="9" topLeftCell="D10" activePane="bottomRight" state="frozen"/>
      <selection pane="topLeft" activeCell="K33" sqref="K33"/>
      <selection pane="topRight" activeCell="K33" sqref="K33"/>
      <selection pane="bottomLeft" activeCell="K33" sqref="K33"/>
      <selection pane="bottomRight" activeCell="B45" sqref="B45"/>
    </sheetView>
  </sheetViews>
  <sheetFormatPr defaultColWidth="8.77734375" defaultRowHeight="15"/>
  <cols>
    <col min="1" max="1" width="1.77734375" style="56" customWidth="1"/>
    <col min="2" max="2" width="73.77734375" style="56" customWidth="1"/>
    <col min="3" max="3" width="2.77734375" style="56" customWidth="1"/>
    <col min="4" max="4" width="17.88671875" style="114" customWidth="1"/>
    <col min="5" max="5" width="1.66796875" style="69" customWidth="1"/>
    <col min="6" max="6" width="18.21484375" style="196" customWidth="1"/>
    <col min="7" max="7" width="1.1171875" style="69" customWidth="1"/>
    <col min="8" max="8" width="5.6640625" style="56" customWidth="1"/>
    <col min="9" max="9" width="18.10546875" style="56" customWidth="1"/>
    <col min="10" max="16384" width="5.6640625" style="56" customWidth="1"/>
  </cols>
  <sheetData>
    <row r="1" spans="1:7" ht="34.5" customHeight="1">
      <c r="A1" s="55"/>
      <c r="B1" s="447" t="s">
        <v>129</v>
      </c>
      <c r="C1" s="447"/>
      <c r="D1" s="447"/>
      <c r="E1" s="447"/>
      <c r="F1" s="447"/>
      <c r="G1" s="55"/>
    </row>
    <row r="2" spans="1:7" ht="45.75" customHeight="1">
      <c r="A2" s="55"/>
      <c r="B2" s="448" t="s">
        <v>84</v>
      </c>
      <c r="C2" s="448"/>
      <c r="D2" s="448"/>
      <c r="E2" s="448"/>
      <c r="F2" s="448"/>
      <c r="G2" s="55"/>
    </row>
    <row r="3" spans="1:7" ht="52.5" customHeight="1">
      <c r="A3" s="449"/>
      <c r="B3" s="449"/>
      <c r="C3" s="449"/>
      <c r="D3" s="449"/>
      <c r="E3" s="449"/>
      <c r="F3" s="449"/>
      <c r="G3" s="449"/>
    </row>
    <row r="4" spans="2:8" ht="24">
      <c r="B4" s="57"/>
      <c r="C4" s="57"/>
      <c r="D4" s="445"/>
      <c r="E4" s="445"/>
      <c r="F4" s="445"/>
      <c r="G4" s="58"/>
      <c r="H4" s="58"/>
    </row>
    <row r="5" spans="1:8" ht="23.25" thickBot="1">
      <c r="A5" s="59"/>
      <c r="B5" s="60" t="s">
        <v>221</v>
      </c>
      <c r="C5" s="61"/>
      <c r="D5" s="446"/>
      <c r="E5" s="446"/>
      <c r="F5" s="446"/>
      <c r="G5" s="62"/>
      <c r="H5" s="63"/>
    </row>
    <row r="6" spans="1:8" ht="22.5">
      <c r="A6" s="59"/>
      <c r="B6" s="216"/>
      <c r="C6" s="83"/>
      <c r="D6" s="217"/>
      <c r="E6" s="217"/>
      <c r="F6" s="123"/>
      <c r="G6" s="218"/>
      <c r="H6" s="63"/>
    </row>
    <row r="7" spans="1:7" ht="36" customHeight="1">
      <c r="A7" s="59"/>
      <c r="B7" s="57"/>
      <c r="C7" s="57"/>
      <c r="D7" s="123" t="s">
        <v>166</v>
      </c>
      <c r="E7" s="102"/>
      <c r="F7" s="123" t="s">
        <v>114</v>
      </c>
      <c r="G7" s="64"/>
    </row>
    <row r="8" spans="1:7" ht="9.75" customHeight="1">
      <c r="A8" s="59"/>
      <c r="B8" s="57"/>
      <c r="C8" s="57"/>
      <c r="D8" s="124"/>
      <c r="E8" s="103"/>
      <c r="F8" s="194"/>
      <c r="G8" s="64"/>
    </row>
    <row r="9" spans="1:7" ht="21" customHeight="1">
      <c r="A9" s="59"/>
      <c r="B9" s="57"/>
      <c r="C9" s="57"/>
      <c r="D9" s="125" t="s">
        <v>63</v>
      </c>
      <c r="E9" s="104"/>
      <c r="F9" s="125" t="s">
        <v>63</v>
      </c>
      <c r="G9" s="65"/>
    </row>
    <row r="10" spans="1:7" ht="22.5">
      <c r="A10" s="59"/>
      <c r="B10" s="57"/>
      <c r="C10" s="57"/>
      <c r="D10" s="126"/>
      <c r="E10" s="57"/>
      <c r="F10" s="194"/>
      <c r="G10" s="66"/>
    </row>
    <row r="11" spans="2:6" ht="22.5">
      <c r="B11" s="67" t="s">
        <v>81</v>
      </c>
      <c r="C11" s="68"/>
      <c r="D11" s="127"/>
      <c r="E11" s="93"/>
      <c r="F11" s="45"/>
    </row>
    <row r="12" spans="2:13" ht="26.25" customHeight="1">
      <c r="B12" s="70" t="s">
        <v>51</v>
      </c>
      <c r="C12" s="68"/>
      <c r="D12" s="208">
        <v>411355</v>
      </c>
      <c r="E12" s="93"/>
      <c r="F12" s="375">
        <v>156680</v>
      </c>
      <c r="G12" s="71"/>
      <c r="H12" s="72"/>
      <c r="I12" s="72"/>
      <c r="J12" s="72"/>
      <c r="K12" s="72"/>
      <c r="L12" s="72"/>
      <c r="M12" s="72"/>
    </row>
    <row r="13" spans="2:13" s="73" customFormat="1" ht="27.75" customHeight="1">
      <c r="B13" s="74" t="s">
        <v>52</v>
      </c>
      <c r="C13" s="75"/>
      <c r="D13" s="209">
        <v>-408888</v>
      </c>
      <c r="E13" s="105"/>
      <c r="F13" s="376">
        <v>-94824</v>
      </c>
      <c r="G13" s="76"/>
      <c r="H13" s="77"/>
      <c r="I13" s="77"/>
      <c r="J13" s="77"/>
      <c r="K13" s="77"/>
      <c r="L13" s="77"/>
      <c r="M13" s="77"/>
    </row>
    <row r="14" spans="2:13" ht="27.75" customHeight="1">
      <c r="B14" s="70" t="s">
        <v>201</v>
      </c>
      <c r="C14" s="68"/>
      <c r="D14" s="128">
        <f>SUM(D12:D13)</f>
        <v>2467</v>
      </c>
      <c r="E14" s="83"/>
      <c r="F14" s="183">
        <f>SUM(F12:F13)</f>
        <v>61856</v>
      </c>
      <c r="G14" s="78"/>
      <c r="H14" s="72"/>
      <c r="I14" s="72"/>
      <c r="J14" s="72"/>
      <c r="K14" s="72"/>
      <c r="L14" s="72"/>
      <c r="M14" s="72"/>
    </row>
    <row r="15" spans="2:13" ht="27" customHeight="1">
      <c r="B15" s="70" t="s">
        <v>116</v>
      </c>
      <c r="C15" s="68"/>
      <c r="D15" s="209">
        <v>-2738</v>
      </c>
      <c r="E15" s="93"/>
      <c r="F15" s="376">
        <v>-1542</v>
      </c>
      <c r="G15" s="79"/>
      <c r="H15" s="72"/>
      <c r="I15" s="72"/>
      <c r="J15" s="72"/>
      <c r="K15" s="72"/>
      <c r="L15" s="72"/>
      <c r="M15" s="72"/>
    </row>
    <row r="16" spans="2:7" s="73" customFormat="1" ht="39" customHeight="1">
      <c r="B16" s="80" t="s">
        <v>220</v>
      </c>
      <c r="C16" s="81"/>
      <c r="D16" s="129">
        <f>SUM(D14:D15)</f>
        <v>-271</v>
      </c>
      <c r="E16" s="106"/>
      <c r="F16" s="195">
        <f>SUM(F14:F15)</f>
        <v>60314</v>
      </c>
      <c r="G16" s="82"/>
    </row>
    <row r="17" spans="2:7" ht="23.25" customHeight="1">
      <c r="B17" s="384" t="s">
        <v>187</v>
      </c>
      <c r="C17" s="83"/>
      <c r="D17" s="44"/>
      <c r="E17" s="93"/>
      <c r="F17" s="45"/>
      <c r="G17" s="72"/>
    </row>
    <row r="18" spans="2:7" s="73" customFormat="1" ht="27.75" customHeight="1">
      <c r="B18" s="84" t="s">
        <v>130</v>
      </c>
      <c r="C18" s="85"/>
      <c r="D18" s="208">
        <v>-14023</v>
      </c>
      <c r="E18" s="85"/>
      <c r="F18" s="375">
        <v>-4315</v>
      </c>
      <c r="G18" s="77"/>
    </row>
    <row r="19" spans="2:7" s="73" customFormat="1" ht="27.75" customHeight="1">
      <c r="B19" s="84" t="s">
        <v>289</v>
      </c>
      <c r="C19" s="85"/>
      <c r="D19" s="208">
        <v>110</v>
      </c>
      <c r="E19" s="85"/>
      <c r="F19" s="183">
        <v>322</v>
      </c>
      <c r="G19" s="77"/>
    </row>
    <row r="20" spans="2:7" s="73" customFormat="1" ht="27.75" customHeight="1">
      <c r="B20" s="84" t="s">
        <v>207</v>
      </c>
      <c r="C20" s="85"/>
      <c r="D20" s="208">
        <v>0</v>
      </c>
      <c r="E20" s="85"/>
      <c r="F20" s="183">
        <v>-500</v>
      </c>
      <c r="G20" s="77"/>
    </row>
    <row r="21" spans="2:10" s="73" customFormat="1" ht="27.75" customHeight="1">
      <c r="B21" s="80" t="s">
        <v>60</v>
      </c>
      <c r="C21" s="75"/>
      <c r="D21" s="208">
        <v>1464</v>
      </c>
      <c r="E21" s="85"/>
      <c r="F21" s="375">
        <v>1464</v>
      </c>
      <c r="G21" s="77"/>
      <c r="H21" s="77"/>
      <c r="I21" s="77"/>
      <c r="J21" s="77"/>
    </row>
    <row r="22" spans="2:10" s="73" customFormat="1" ht="27.75" customHeight="1">
      <c r="B22" s="80" t="s">
        <v>181</v>
      </c>
      <c r="C22" s="75"/>
      <c r="D22" s="130">
        <f>SUM(D18:D21)</f>
        <v>-12449</v>
      </c>
      <c r="E22" s="130">
        <f>SUM(E18:E21)</f>
        <v>0</v>
      </c>
      <c r="F22" s="377">
        <f>SUM(F18:F21)</f>
        <v>-3029</v>
      </c>
      <c r="G22" s="77"/>
      <c r="H22" s="77"/>
      <c r="I22" s="77"/>
      <c r="J22" s="77"/>
    </row>
    <row r="23" spans="2:10" s="73" customFormat="1" ht="27.75" customHeight="1">
      <c r="B23" s="364" t="s">
        <v>161</v>
      </c>
      <c r="C23" s="75"/>
      <c r="D23" s="208"/>
      <c r="E23" s="85"/>
      <c r="F23" s="183"/>
      <c r="G23" s="77"/>
      <c r="H23" s="77"/>
      <c r="I23" s="77"/>
      <c r="J23" s="77"/>
    </row>
    <row r="24" spans="2:6" ht="29.25" customHeight="1">
      <c r="B24" s="57" t="s">
        <v>208</v>
      </c>
      <c r="C24" s="83"/>
      <c r="D24" s="395">
        <v>0</v>
      </c>
      <c r="E24" s="93"/>
      <c r="F24" s="396">
        <v>69633</v>
      </c>
    </row>
    <row r="25" spans="2:6" ht="29.25" customHeight="1">
      <c r="B25" s="57" t="s">
        <v>185</v>
      </c>
      <c r="C25" s="83"/>
      <c r="D25" s="128">
        <v>-235</v>
      </c>
      <c r="E25" s="93"/>
      <c r="F25" s="160">
        <v>-191</v>
      </c>
    </row>
    <row r="26" spans="2:6" ht="29.25" customHeight="1">
      <c r="B26" s="57" t="s">
        <v>259</v>
      </c>
      <c r="C26" s="83"/>
      <c r="D26" s="128">
        <v>5000</v>
      </c>
      <c r="E26" s="93"/>
      <c r="F26" s="160">
        <v>0</v>
      </c>
    </row>
    <row r="27" spans="2:6" ht="33" customHeight="1">
      <c r="B27" s="57" t="s">
        <v>53</v>
      </c>
      <c r="C27" s="83"/>
      <c r="D27" s="128">
        <v>-177</v>
      </c>
      <c r="E27" s="93"/>
      <c r="F27" s="160">
        <v>-174</v>
      </c>
    </row>
    <row r="28" spans="2:6" ht="33" customHeight="1">
      <c r="B28" s="57" t="s">
        <v>202</v>
      </c>
      <c r="C28" s="83"/>
      <c r="D28" s="128">
        <f>-3727</f>
        <v>-3727</v>
      </c>
      <c r="E28" s="93"/>
      <c r="F28" s="160">
        <v>0</v>
      </c>
    </row>
    <row r="29" spans="2:7" s="73" customFormat="1" ht="29.25" customHeight="1">
      <c r="B29" s="80" t="s">
        <v>290</v>
      </c>
      <c r="C29" s="85"/>
      <c r="D29" s="397">
        <f>SUM(D24:D28)</f>
        <v>861</v>
      </c>
      <c r="E29" s="106"/>
      <c r="F29" s="195">
        <f>SUM(F24:F28)</f>
        <v>69268</v>
      </c>
      <c r="G29" s="86"/>
    </row>
    <row r="30" ht="37.5" customHeight="1"/>
    <row r="31" spans="2:6" ht="27" customHeight="1">
      <c r="B31" s="87" t="s">
        <v>186</v>
      </c>
      <c r="C31" s="83"/>
      <c r="D31" s="128">
        <f>D16+D22+D29</f>
        <v>-11859</v>
      </c>
      <c r="E31" s="93"/>
      <c r="F31" s="160">
        <f>F16+F22+F29</f>
        <v>126553</v>
      </c>
    </row>
    <row r="32" spans="2:6" ht="27" customHeight="1">
      <c r="B32" s="57" t="s">
        <v>115</v>
      </c>
      <c r="C32" s="83"/>
      <c r="D32" s="128">
        <v>66</v>
      </c>
      <c r="E32" s="107"/>
      <c r="F32" s="160">
        <v>20</v>
      </c>
    </row>
    <row r="33" spans="2:7" ht="27.75" customHeight="1">
      <c r="B33" s="88" t="s">
        <v>141</v>
      </c>
      <c r="C33" s="83"/>
      <c r="D33" s="108">
        <v>106713</v>
      </c>
      <c r="E33" s="109"/>
      <c r="F33" s="45">
        <v>-19860</v>
      </c>
      <c r="G33" s="89"/>
    </row>
    <row r="34" spans="2:7" s="73" customFormat="1" ht="31.5" customHeight="1" thickBot="1">
      <c r="B34" s="90" t="s">
        <v>54</v>
      </c>
      <c r="C34" s="91"/>
      <c r="D34" s="110">
        <f>SUM(D31:D33)</f>
        <v>94920</v>
      </c>
      <c r="E34" s="111"/>
      <c r="F34" s="197">
        <f>SUM(F31:F33)</f>
        <v>106713</v>
      </c>
      <c r="G34" s="92"/>
    </row>
    <row r="35" spans="2:7" s="73" customFormat="1" ht="31.5" customHeight="1">
      <c r="B35" s="90"/>
      <c r="C35" s="91"/>
      <c r="D35" s="112"/>
      <c r="E35" s="113"/>
      <c r="F35" s="198"/>
      <c r="G35" s="76"/>
    </row>
    <row r="36" spans="2:7" s="73" customFormat="1" ht="31.5" customHeight="1">
      <c r="B36" s="90" t="s">
        <v>162</v>
      </c>
      <c r="C36" s="91"/>
      <c r="D36" s="112"/>
      <c r="E36" s="113"/>
      <c r="F36" s="198"/>
      <c r="G36" s="76"/>
    </row>
    <row r="37" spans="2:7" s="73" customFormat="1" ht="31.5" customHeight="1">
      <c r="B37" s="95" t="s">
        <v>85</v>
      </c>
      <c r="C37" s="91"/>
      <c r="D37" s="112">
        <v>94920</v>
      </c>
      <c r="E37" s="113"/>
      <c r="F37" s="198">
        <f>F34</f>
        <v>106713</v>
      </c>
      <c r="G37" s="76"/>
    </row>
    <row r="38" spans="2:7" s="73" customFormat="1" ht="31.5" customHeight="1" thickBot="1">
      <c r="B38" s="90" t="s">
        <v>54</v>
      </c>
      <c r="C38" s="91"/>
      <c r="D38" s="110">
        <f>SUM(D37:D37)</f>
        <v>94920</v>
      </c>
      <c r="E38" s="111"/>
      <c r="F38" s="197">
        <f>SUM(F37:F37)</f>
        <v>106713</v>
      </c>
      <c r="G38" s="92"/>
    </row>
    <row r="39" spans="2:6" ht="51.75" customHeight="1">
      <c r="B39" s="57"/>
      <c r="C39" s="83"/>
      <c r="D39" s="44"/>
      <c r="E39" s="93"/>
      <c r="F39" s="45"/>
    </row>
    <row r="40" spans="2:16" ht="42.75" customHeight="1">
      <c r="B40" s="443" t="s">
        <v>167</v>
      </c>
      <c r="C40" s="444"/>
      <c r="D40" s="444"/>
      <c r="E40" s="444"/>
      <c r="F40" s="444"/>
      <c r="G40" s="444"/>
      <c r="H40" s="94"/>
      <c r="I40" s="94"/>
      <c r="J40" s="94"/>
      <c r="K40" s="94"/>
      <c r="L40" s="94"/>
      <c r="M40" s="94"/>
      <c r="N40" s="94"/>
      <c r="O40" s="94"/>
      <c r="P40" s="94"/>
    </row>
    <row r="41" spans="2:6" ht="23.25" customHeight="1">
      <c r="B41" s="4"/>
      <c r="C41" s="83"/>
      <c r="D41" s="131"/>
      <c r="E41" s="93"/>
      <c r="F41" s="199"/>
    </row>
    <row r="42" spans="2:6" ht="23.25" customHeight="1">
      <c r="B42" s="220"/>
      <c r="C42" s="221"/>
      <c r="D42" s="222"/>
      <c r="E42" s="223"/>
      <c r="F42" s="224"/>
    </row>
    <row r="43" spans="2:6" ht="18" customHeight="1">
      <c r="B43" s="220"/>
      <c r="C43" s="221"/>
      <c r="D43" s="222"/>
      <c r="E43" s="223"/>
      <c r="F43" s="224"/>
    </row>
    <row r="44" spans="2:6" ht="22.5">
      <c r="B44" s="57"/>
      <c r="C44" s="83"/>
      <c r="D44" s="131"/>
      <c r="E44" s="93"/>
      <c r="F44" s="199"/>
    </row>
    <row r="45" spans="2:6" ht="22.5">
      <c r="B45" s="57"/>
      <c r="C45" s="83"/>
      <c r="D45" s="131"/>
      <c r="E45" s="93"/>
      <c r="F45" s="199"/>
    </row>
    <row r="46" spans="2:6" ht="22.5">
      <c r="B46" s="57"/>
      <c r="C46" s="83"/>
      <c r="D46" s="131"/>
      <c r="E46" s="93"/>
      <c r="F46" s="199"/>
    </row>
    <row r="47" spans="2:6" ht="22.5">
      <c r="B47" s="57"/>
      <c r="C47" s="83"/>
      <c r="D47" s="131"/>
      <c r="E47" s="93"/>
      <c r="F47" s="199"/>
    </row>
    <row r="48" spans="2:6" ht="22.5">
      <c r="B48" s="57"/>
      <c r="C48" s="83"/>
      <c r="D48" s="131"/>
      <c r="E48" s="93"/>
      <c r="F48" s="199"/>
    </row>
    <row r="49" spans="2:6" ht="22.5">
      <c r="B49" s="57"/>
      <c r="C49" s="83"/>
      <c r="D49" s="131"/>
      <c r="E49" s="93"/>
      <c r="F49" s="199"/>
    </row>
    <row r="50" spans="2:6" ht="22.5">
      <c r="B50" s="57"/>
      <c r="C50" s="83"/>
      <c r="D50" s="131"/>
      <c r="E50" s="93"/>
      <c r="F50" s="199"/>
    </row>
    <row r="51" spans="2:6" ht="22.5">
      <c r="B51" s="57"/>
      <c r="C51" s="83"/>
      <c r="D51" s="131"/>
      <c r="E51" s="93"/>
      <c r="F51" s="199"/>
    </row>
    <row r="52" spans="2:6" ht="22.5">
      <c r="B52" s="57"/>
      <c r="C52" s="83"/>
      <c r="D52" s="131"/>
      <c r="E52" s="93"/>
      <c r="F52" s="199"/>
    </row>
    <row r="53" spans="2:6" ht="22.5">
      <c r="B53" s="57"/>
      <c r="C53" s="83"/>
      <c r="D53" s="131"/>
      <c r="E53" s="93"/>
      <c r="F53" s="199"/>
    </row>
    <row r="54" spans="2:6" ht="22.5">
      <c r="B54" s="57"/>
      <c r="C54" s="83"/>
      <c r="D54" s="131"/>
      <c r="E54" s="93"/>
      <c r="F54" s="199"/>
    </row>
    <row r="55" spans="2:6" ht="22.5">
      <c r="B55" s="57"/>
      <c r="C55" s="83"/>
      <c r="D55" s="131"/>
      <c r="E55" s="93"/>
      <c r="F55" s="199"/>
    </row>
    <row r="56" spans="2:6" ht="22.5">
      <c r="B56" s="57"/>
      <c r="C56" s="83"/>
      <c r="D56" s="131"/>
      <c r="E56" s="93"/>
      <c r="F56" s="199"/>
    </row>
    <row r="57" spans="2:6" ht="22.5">
      <c r="B57" s="57"/>
      <c r="C57" s="83"/>
      <c r="D57" s="131"/>
      <c r="E57" s="93"/>
      <c r="F57" s="199"/>
    </row>
    <row r="58" spans="2:6" ht="22.5">
      <c r="B58" s="57"/>
      <c r="C58" s="83"/>
      <c r="D58" s="131"/>
      <c r="E58" s="93"/>
      <c r="F58" s="199"/>
    </row>
    <row r="59" spans="2:6" ht="22.5">
      <c r="B59" s="57"/>
      <c r="C59" s="83"/>
      <c r="D59" s="131"/>
      <c r="E59" s="93"/>
      <c r="F59" s="199"/>
    </row>
    <row r="60" spans="2:6" ht="22.5">
      <c r="B60" s="57"/>
      <c r="C60" s="83"/>
      <c r="D60" s="131"/>
      <c r="E60" s="93"/>
      <c r="F60" s="199"/>
    </row>
    <row r="61" spans="2:6" ht="22.5">
      <c r="B61" s="57"/>
      <c r="C61" s="83"/>
      <c r="D61" s="131"/>
      <c r="E61" s="93"/>
      <c r="F61" s="199"/>
    </row>
    <row r="62" spans="2:6" ht="22.5">
      <c r="B62" s="57"/>
      <c r="C62" s="83"/>
      <c r="D62" s="131"/>
      <c r="E62" s="93"/>
      <c r="F62" s="199"/>
    </row>
    <row r="63" spans="2:6" ht="22.5">
      <c r="B63" s="57"/>
      <c r="C63" s="83"/>
      <c r="D63" s="131"/>
      <c r="E63" s="93"/>
      <c r="F63" s="199"/>
    </row>
    <row r="64" spans="2:6" ht="22.5">
      <c r="B64" s="57"/>
      <c r="C64" s="83"/>
      <c r="D64" s="131"/>
      <c r="E64" s="93"/>
      <c r="F64" s="199"/>
    </row>
    <row r="65" spans="2:6" ht="22.5">
      <c r="B65" s="57"/>
      <c r="C65" s="83"/>
      <c r="D65" s="131"/>
      <c r="E65" s="93"/>
      <c r="F65" s="199"/>
    </row>
    <row r="66" spans="2:6" ht="22.5">
      <c r="B66" s="57"/>
      <c r="C66" s="83"/>
      <c r="D66" s="131"/>
      <c r="E66" s="93"/>
      <c r="F66" s="199"/>
    </row>
    <row r="67" spans="2:6" ht="22.5">
      <c r="B67" s="57"/>
      <c r="C67" s="83"/>
      <c r="D67" s="131"/>
      <c r="E67" s="93"/>
      <c r="F67" s="199"/>
    </row>
    <row r="68" spans="2:6" ht="22.5">
      <c r="B68" s="57"/>
      <c r="C68" s="83"/>
      <c r="D68" s="131"/>
      <c r="E68" s="93"/>
      <c r="F68" s="199"/>
    </row>
    <row r="69" spans="2:6" ht="22.5">
      <c r="B69" s="57"/>
      <c r="C69" s="83"/>
      <c r="D69" s="131"/>
      <c r="E69" s="93"/>
      <c r="F69" s="199"/>
    </row>
    <row r="70" spans="2:6" ht="22.5">
      <c r="B70" s="57"/>
      <c r="C70" s="83"/>
      <c r="D70" s="131"/>
      <c r="E70" s="93"/>
      <c r="F70" s="199"/>
    </row>
    <row r="71" spans="2:6" ht="22.5">
      <c r="B71" s="57"/>
      <c r="C71" s="83"/>
      <c r="D71" s="131"/>
      <c r="E71" s="93"/>
      <c r="F71" s="199"/>
    </row>
    <row r="72" spans="2:6" ht="22.5">
      <c r="B72" s="57"/>
      <c r="C72" s="83"/>
      <c r="D72" s="131"/>
      <c r="E72" s="93"/>
      <c r="F72" s="199"/>
    </row>
    <row r="73" spans="2:6" ht="22.5">
      <c r="B73" s="57"/>
      <c r="C73" s="83"/>
      <c r="D73" s="131"/>
      <c r="E73" s="93"/>
      <c r="F73" s="199"/>
    </row>
    <row r="74" spans="2:6" ht="22.5">
      <c r="B74" s="57"/>
      <c r="C74" s="83"/>
      <c r="D74" s="131"/>
      <c r="E74" s="93"/>
      <c r="F74" s="199"/>
    </row>
    <row r="75" spans="2:6" ht="22.5">
      <c r="B75" s="57"/>
      <c r="C75" s="83"/>
      <c r="D75" s="131"/>
      <c r="E75" s="93"/>
      <c r="F75" s="199"/>
    </row>
    <row r="76" spans="2:6" ht="22.5">
      <c r="B76" s="57"/>
      <c r="C76" s="83"/>
      <c r="D76" s="131"/>
      <c r="E76" s="93"/>
      <c r="F76" s="199"/>
    </row>
    <row r="77" spans="2:6" ht="22.5">
      <c r="B77" s="57"/>
      <c r="C77" s="83"/>
      <c r="D77" s="131"/>
      <c r="E77" s="93"/>
      <c r="F77" s="199"/>
    </row>
    <row r="78" spans="2:6" ht="22.5">
      <c r="B78" s="57"/>
      <c r="C78" s="83"/>
      <c r="D78" s="131"/>
      <c r="E78" s="93"/>
      <c r="F78" s="199"/>
    </row>
    <row r="79" spans="2:6" ht="22.5">
      <c r="B79" s="57"/>
      <c r="C79" s="83"/>
      <c r="D79" s="131"/>
      <c r="E79" s="93"/>
      <c r="F79" s="199"/>
    </row>
    <row r="80" spans="2:6" ht="22.5">
      <c r="B80" s="57"/>
      <c r="C80" s="83"/>
      <c r="D80" s="131"/>
      <c r="E80" s="93"/>
      <c r="F80" s="199"/>
    </row>
    <row r="81" spans="2:6" ht="22.5">
      <c r="B81" s="57"/>
      <c r="C81" s="83"/>
      <c r="D81" s="131"/>
      <c r="E81" s="93"/>
      <c r="F81" s="199"/>
    </row>
    <row r="82" spans="3:6" ht="18">
      <c r="C82" s="72"/>
      <c r="D82" s="132"/>
      <c r="E82" s="71"/>
      <c r="F82" s="200"/>
    </row>
    <row r="83" spans="3:6" ht="18">
      <c r="C83" s="72"/>
      <c r="D83" s="132"/>
      <c r="E83" s="71"/>
      <c r="F83" s="200"/>
    </row>
    <row r="84" spans="3:6" ht="18">
      <c r="C84" s="72"/>
      <c r="D84" s="132"/>
      <c r="E84" s="71"/>
      <c r="F84" s="200"/>
    </row>
    <row r="85" spans="3:6" ht="18">
      <c r="C85" s="72"/>
      <c r="D85" s="132"/>
      <c r="E85" s="71"/>
      <c r="F85" s="200"/>
    </row>
    <row r="86" spans="3:6" ht="18">
      <c r="C86" s="72"/>
      <c r="D86" s="132"/>
      <c r="E86" s="71"/>
      <c r="F86" s="200"/>
    </row>
    <row r="87" spans="3:6" ht="18">
      <c r="C87" s="72"/>
      <c r="D87" s="132"/>
      <c r="E87" s="71"/>
      <c r="F87" s="200"/>
    </row>
    <row r="88" spans="3:6" ht="18">
      <c r="C88" s="72"/>
      <c r="D88" s="132"/>
      <c r="E88" s="71"/>
      <c r="F88" s="200"/>
    </row>
    <row r="89" spans="3:6" ht="18">
      <c r="C89" s="72"/>
      <c r="D89" s="132"/>
      <c r="E89" s="71"/>
      <c r="F89" s="200"/>
    </row>
    <row r="90" spans="3:6" ht="18">
      <c r="C90" s="72"/>
      <c r="D90" s="132"/>
      <c r="E90" s="71"/>
      <c r="F90" s="200"/>
    </row>
    <row r="91" spans="3:6" ht="18">
      <c r="C91" s="72"/>
      <c r="D91" s="132"/>
      <c r="E91" s="71"/>
      <c r="F91" s="200"/>
    </row>
    <row r="92" spans="3:6" ht="18">
      <c r="C92" s="72"/>
      <c r="D92" s="132"/>
      <c r="E92" s="71"/>
      <c r="F92" s="200"/>
    </row>
    <row r="93" spans="3:6" ht="18">
      <c r="C93" s="72"/>
      <c r="D93" s="132"/>
      <c r="E93" s="71"/>
      <c r="F93" s="200"/>
    </row>
    <row r="94" spans="3:6" ht="18">
      <c r="C94" s="72"/>
      <c r="D94" s="132"/>
      <c r="E94" s="71"/>
      <c r="F94" s="200"/>
    </row>
    <row r="95" spans="3:6" ht="18">
      <c r="C95" s="72"/>
      <c r="D95" s="132"/>
      <c r="E95" s="71"/>
      <c r="F95" s="200"/>
    </row>
    <row r="96" spans="3:6" ht="18">
      <c r="C96" s="72"/>
      <c r="D96" s="132"/>
      <c r="E96" s="71"/>
      <c r="F96" s="200"/>
    </row>
    <row r="97" spans="3:6" ht="18">
      <c r="C97" s="72"/>
      <c r="D97" s="132"/>
      <c r="E97" s="71"/>
      <c r="F97" s="200"/>
    </row>
    <row r="98" spans="3:6" ht="18">
      <c r="C98" s="72"/>
      <c r="D98" s="132"/>
      <c r="E98" s="71"/>
      <c r="F98" s="200"/>
    </row>
    <row r="99" spans="3:6" ht="18">
      <c r="C99" s="72"/>
      <c r="D99" s="132"/>
      <c r="E99" s="71"/>
      <c r="F99" s="200"/>
    </row>
    <row r="100" spans="3:6" ht="18">
      <c r="C100" s="72"/>
      <c r="D100" s="132"/>
      <c r="E100" s="71"/>
      <c r="F100" s="200"/>
    </row>
    <row r="101" spans="3:6" ht="18">
      <c r="C101" s="72"/>
      <c r="D101" s="132"/>
      <c r="E101" s="71"/>
      <c r="F101" s="200"/>
    </row>
    <row r="102" spans="3:6" ht="18">
      <c r="C102" s="72"/>
      <c r="D102" s="132"/>
      <c r="E102" s="71"/>
      <c r="F102" s="200"/>
    </row>
    <row r="103" spans="3:6" ht="18">
      <c r="C103" s="72"/>
      <c r="D103" s="132"/>
      <c r="E103" s="71"/>
      <c r="F103" s="200"/>
    </row>
    <row r="104" spans="3:6" ht="18">
      <c r="C104" s="72"/>
      <c r="D104" s="132"/>
      <c r="E104" s="71"/>
      <c r="F104" s="200"/>
    </row>
    <row r="105" spans="3:6" ht="18">
      <c r="C105" s="72"/>
      <c r="D105" s="132"/>
      <c r="E105" s="71"/>
      <c r="F105" s="200"/>
    </row>
    <row r="106" spans="3:6" ht="18">
      <c r="C106" s="72"/>
      <c r="D106" s="132"/>
      <c r="E106" s="71"/>
      <c r="F106" s="200"/>
    </row>
    <row r="107" spans="3:6" ht="18">
      <c r="C107" s="72"/>
      <c r="D107" s="132"/>
      <c r="E107" s="71"/>
      <c r="F107" s="200"/>
    </row>
    <row r="108" spans="3:6" ht="18">
      <c r="C108" s="72"/>
      <c r="D108" s="132"/>
      <c r="E108" s="71"/>
      <c r="F108" s="200"/>
    </row>
    <row r="109" spans="3:6" ht="18">
      <c r="C109" s="72"/>
      <c r="D109" s="132"/>
      <c r="E109" s="71"/>
      <c r="F109" s="200"/>
    </row>
    <row r="110" spans="3:6" ht="18">
      <c r="C110" s="72"/>
      <c r="D110" s="132"/>
      <c r="E110" s="71"/>
      <c r="F110" s="200"/>
    </row>
    <row r="111" spans="3:6" ht="18">
      <c r="C111" s="72"/>
      <c r="D111" s="132"/>
      <c r="E111" s="71"/>
      <c r="F111" s="200"/>
    </row>
    <row r="112" spans="3:6" ht="18">
      <c r="C112" s="72"/>
      <c r="D112" s="132"/>
      <c r="E112" s="71"/>
      <c r="F112" s="200"/>
    </row>
    <row r="113" spans="3:6" ht="18">
      <c r="C113" s="72"/>
      <c r="D113" s="132"/>
      <c r="E113" s="71"/>
      <c r="F113" s="200"/>
    </row>
    <row r="114" spans="3:6" ht="18">
      <c r="C114" s="72"/>
      <c r="D114" s="132"/>
      <c r="E114" s="71"/>
      <c r="F114" s="200"/>
    </row>
    <row r="115" spans="3:6" ht="18">
      <c r="C115" s="72"/>
      <c r="D115" s="132"/>
      <c r="E115" s="71"/>
      <c r="F115" s="200"/>
    </row>
    <row r="116" spans="3:6" ht="18">
      <c r="C116" s="72"/>
      <c r="D116" s="132"/>
      <c r="E116" s="71"/>
      <c r="F116" s="200"/>
    </row>
    <row r="117" spans="3:6" ht="18">
      <c r="C117" s="72"/>
      <c r="D117" s="132"/>
      <c r="E117" s="71"/>
      <c r="F117" s="200"/>
    </row>
    <row r="118" spans="3:6" ht="18">
      <c r="C118" s="72"/>
      <c r="D118" s="132"/>
      <c r="E118" s="71"/>
      <c r="F118" s="200"/>
    </row>
    <row r="119" spans="3:6" ht="18">
      <c r="C119" s="72"/>
      <c r="D119" s="132"/>
      <c r="E119" s="71"/>
      <c r="F119" s="200"/>
    </row>
    <row r="120" spans="3:6" ht="18">
      <c r="C120" s="72"/>
      <c r="D120" s="132"/>
      <c r="E120" s="71"/>
      <c r="F120" s="200"/>
    </row>
    <row r="121" spans="3:6" ht="18">
      <c r="C121" s="72"/>
      <c r="D121" s="132"/>
      <c r="E121" s="71"/>
      <c r="F121" s="200"/>
    </row>
    <row r="122" spans="3:6" ht="18">
      <c r="C122" s="72"/>
      <c r="D122" s="132"/>
      <c r="E122" s="71"/>
      <c r="F122" s="200"/>
    </row>
    <row r="123" spans="3:6" ht="18">
      <c r="C123" s="72"/>
      <c r="D123" s="132"/>
      <c r="E123" s="71"/>
      <c r="F123" s="200"/>
    </row>
    <row r="124" spans="3:6" ht="18">
      <c r="C124" s="72"/>
      <c r="D124" s="132"/>
      <c r="E124" s="71"/>
      <c r="F124" s="200"/>
    </row>
    <row r="125" spans="3:6" ht="18">
      <c r="C125" s="72"/>
      <c r="D125" s="132"/>
      <c r="E125" s="71"/>
      <c r="F125" s="200"/>
    </row>
    <row r="126" spans="3:6" ht="18">
      <c r="C126" s="72"/>
      <c r="D126" s="132"/>
      <c r="E126" s="71"/>
      <c r="F126" s="200"/>
    </row>
    <row r="127" spans="3:6" ht="18">
      <c r="C127" s="72"/>
      <c r="D127" s="132"/>
      <c r="E127" s="71"/>
      <c r="F127" s="200"/>
    </row>
    <row r="128" spans="3:6" ht="18">
      <c r="C128" s="72"/>
      <c r="D128" s="132"/>
      <c r="E128" s="71"/>
      <c r="F128" s="200"/>
    </row>
    <row r="129" spans="3:6" ht="18">
      <c r="C129" s="72"/>
      <c r="D129" s="132"/>
      <c r="E129" s="71"/>
      <c r="F129" s="200"/>
    </row>
    <row r="130" spans="3:6" ht="18">
      <c r="C130" s="72"/>
      <c r="D130" s="132"/>
      <c r="E130" s="71"/>
      <c r="F130" s="200"/>
    </row>
    <row r="131" spans="3:6" ht="18">
      <c r="C131" s="72"/>
      <c r="D131" s="132"/>
      <c r="E131" s="71"/>
      <c r="F131" s="200"/>
    </row>
    <row r="132" spans="3:6" ht="18">
      <c r="C132" s="72"/>
      <c r="D132" s="132"/>
      <c r="E132" s="71"/>
      <c r="F132" s="200"/>
    </row>
    <row r="133" spans="3:6" ht="18">
      <c r="C133" s="72"/>
      <c r="D133" s="132"/>
      <c r="E133" s="71"/>
      <c r="F133" s="200"/>
    </row>
    <row r="134" spans="3:6" ht="18">
      <c r="C134" s="72"/>
      <c r="D134" s="132"/>
      <c r="E134" s="71"/>
      <c r="F134" s="200"/>
    </row>
    <row r="135" spans="3:6" ht="18">
      <c r="C135" s="72"/>
      <c r="D135" s="132"/>
      <c r="E135" s="71"/>
      <c r="F135" s="200"/>
    </row>
    <row r="136" spans="3:6" ht="18">
      <c r="C136" s="72"/>
      <c r="D136" s="132"/>
      <c r="E136" s="71"/>
      <c r="F136" s="200"/>
    </row>
    <row r="137" spans="3:6" ht="18">
      <c r="C137" s="72"/>
      <c r="D137" s="132"/>
      <c r="E137" s="71"/>
      <c r="F137" s="200"/>
    </row>
    <row r="138" spans="3:6" ht="18">
      <c r="C138" s="72"/>
      <c r="D138" s="132"/>
      <c r="E138" s="71"/>
      <c r="F138" s="200"/>
    </row>
    <row r="139" spans="3:6" ht="18">
      <c r="C139" s="72"/>
      <c r="D139" s="132"/>
      <c r="E139" s="71"/>
      <c r="F139" s="200"/>
    </row>
    <row r="140" spans="3:6" ht="18">
      <c r="C140" s="72"/>
      <c r="D140" s="132"/>
      <c r="E140" s="71"/>
      <c r="F140" s="200"/>
    </row>
    <row r="141" spans="3:6" ht="18">
      <c r="C141" s="72"/>
      <c r="D141" s="132"/>
      <c r="E141" s="71"/>
      <c r="F141" s="200"/>
    </row>
    <row r="142" spans="3:6" ht="18">
      <c r="C142" s="72"/>
      <c r="D142" s="132"/>
      <c r="E142" s="71"/>
      <c r="F142" s="200"/>
    </row>
    <row r="143" spans="3:6" ht="18">
      <c r="C143" s="72"/>
      <c r="D143" s="132"/>
      <c r="E143" s="71"/>
      <c r="F143" s="200"/>
    </row>
    <row r="144" spans="3:6" ht="18">
      <c r="C144" s="72"/>
      <c r="D144" s="132"/>
      <c r="E144" s="71"/>
      <c r="F144" s="200"/>
    </row>
    <row r="145" spans="3:6" ht="18">
      <c r="C145" s="72"/>
      <c r="D145" s="132"/>
      <c r="E145" s="71"/>
      <c r="F145" s="200"/>
    </row>
    <row r="146" spans="3:6" ht="18">
      <c r="C146" s="72"/>
      <c r="D146" s="132"/>
      <c r="E146" s="71"/>
      <c r="F146" s="200"/>
    </row>
    <row r="147" spans="3:6" ht="18">
      <c r="C147" s="72"/>
      <c r="D147" s="132"/>
      <c r="E147" s="71"/>
      <c r="F147" s="200"/>
    </row>
    <row r="148" spans="3:6" ht="18">
      <c r="C148" s="72"/>
      <c r="D148" s="132"/>
      <c r="E148" s="71"/>
      <c r="F148" s="200"/>
    </row>
    <row r="149" spans="3:6" ht="18">
      <c r="C149" s="72"/>
      <c r="D149" s="132"/>
      <c r="E149" s="71"/>
      <c r="F149" s="200"/>
    </row>
    <row r="150" spans="3:6" ht="18">
      <c r="C150" s="72"/>
      <c r="D150" s="132"/>
      <c r="E150" s="71"/>
      <c r="F150" s="200"/>
    </row>
    <row r="151" spans="3:6" ht="18">
      <c r="C151" s="72"/>
      <c r="D151" s="132"/>
      <c r="E151" s="71"/>
      <c r="F151" s="200"/>
    </row>
    <row r="152" spans="3:6" ht="18">
      <c r="C152" s="72"/>
      <c r="D152" s="132"/>
      <c r="E152" s="71"/>
      <c r="F152" s="200"/>
    </row>
    <row r="153" spans="3:6" ht="18">
      <c r="C153" s="72"/>
      <c r="D153" s="132"/>
      <c r="E153" s="71"/>
      <c r="F153" s="200"/>
    </row>
    <row r="154" spans="3:6" ht="18">
      <c r="C154" s="72"/>
      <c r="D154" s="132"/>
      <c r="E154" s="71"/>
      <c r="F154" s="200"/>
    </row>
    <row r="155" spans="3:6" ht="18">
      <c r="C155" s="72"/>
      <c r="D155" s="132"/>
      <c r="E155" s="71"/>
      <c r="F155" s="200"/>
    </row>
    <row r="156" spans="3:6" ht="18">
      <c r="C156" s="72"/>
      <c r="D156" s="132"/>
      <c r="E156" s="71"/>
      <c r="F156" s="200"/>
    </row>
    <row r="157" spans="3:6" ht="18">
      <c r="C157" s="72"/>
      <c r="D157" s="132"/>
      <c r="E157" s="71"/>
      <c r="F157" s="200"/>
    </row>
    <row r="158" spans="3:6" ht="18">
      <c r="C158" s="72"/>
      <c r="D158" s="132"/>
      <c r="E158" s="71"/>
      <c r="F158" s="200"/>
    </row>
    <row r="159" spans="3:6" ht="18">
      <c r="C159" s="72"/>
      <c r="D159" s="132"/>
      <c r="E159" s="71"/>
      <c r="F159" s="200"/>
    </row>
    <row r="160" spans="3:6" ht="18">
      <c r="C160" s="72"/>
      <c r="D160" s="132"/>
      <c r="E160" s="71"/>
      <c r="F160" s="200"/>
    </row>
    <row r="161" spans="3:6" ht="18">
      <c r="C161" s="72"/>
      <c r="D161" s="132"/>
      <c r="E161" s="71"/>
      <c r="F161" s="200"/>
    </row>
    <row r="162" spans="3:6" ht="18">
      <c r="C162" s="72"/>
      <c r="D162" s="132"/>
      <c r="E162" s="71"/>
      <c r="F162" s="200"/>
    </row>
    <row r="163" spans="3:6" ht="18">
      <c r="C163" s="72"/>
      <c r="D163" s="132"/>
      <c r="E163" s="71"/>
      <c r="F163" s="200"/>
    </row>
    <row r="164" spans="3:6" ht="18">
      <c r="C164" s="72"/>
      <c r="D164" s="132"/>
      <c r="E164" s="71"/>
      <c r="F164" s="200"/>
    </row>
    <row r="165" spans="3:6" ht="18">
      <c r="C165" s="72"/>
      <c r="D165" s="132"/>
      <c r="E165" s="71"/>
      <c r="F165" s="200"/>
    </row>
    <row r="166" spans="3:6" ht="18">
      <c r="C166" s="72"/>
      <c r="D166" s="132"/>
      <c r="E166" s="71"/>
      <c r="F166" s="200"/>
    </row>
    <row r="167" spans="3:6" ht="18">
      <c r="C167" s="72"/>
      <c r="D167" s="132"/>
      <c r="E167" s="71"/>
      <c r="F167" s="200"/>
    </row>
    <row r="168" spans="3:6" ht="18">
      <c r="C168" s="72"/>
      <c r="D168" s="132"/>
      <c r="E168" s="71"/>
      <c r="F168" s="200"/>
    </row>
    <row r="169" spans="3:6" ht="18">
      <c r="C169" s="72"/>
      <c r="D169" s="132"/>
      <c r="E169" s="71"/>
      <c r="F169" s="200"/>
    </row>
    <row r="170" spans="3:6" ht="18">
      <c r="C170" s="72"/>
      <c r="D170" s="132"/>
      <c r="E170" s="71"/>
      <c r="F170" s="200"/>
    </row>
    <row r="171" spans="3:6" ht="18">
      <c r="C171" s="72"/>
      <c r="D171" s="132"/>
      <c r="E171" s="71"/>
      <c r="F171" s="200"/>
    </row>
    <row r="172" spans="3:6" ht="18">
      <c r="C172" s="72"/>
      <c r="D172" s="132"/>
      <c r="E172" s="71"/>
      <c r="F172" s="200"/>
    </row>
    <row r="173" spans="3:6" ht="18">
      <c r="C173" s="72"/>
      <c r="D173" s="132"/>
      <c r="E173" s="71"/>
      <c r="F173" s="200"/>
    </row>
    <row r="174" spans="3:6" ht="18">
      <c r="C174" s="72"/>
      <c r="D174" s="132"/>
      <c r="E174" s="71"/>
      <c r="F174" s="200"/>
    </row>
    <row r="175" spans="3:6" ht="18">
      <c r="C175" s="72"/>
      <c r="D175" s="132"/>
      <c r="E175" s="71"/>
      <c r="F175" s="200"/>
    </row>
    <row r="176" spans="3:6" ht="18">
      <c r="C176" s="72"/>
      <c r="D176" s="132"/>
      <c r="E176" s="71"/>
      <c r="F176" s="200"/>
    </row>
    <row r="177" spans="3:6" ht="18">
      <c r="C177" s="72"/>
      <c r="D177" s="132"/>
      <c r="E177" s="71"/>
      <c r="F177" s="200"/>
    </row>
    <row r="178" spans="3:6" ht="18">
      <c r="C178" s="72"/>
      <c r="D178" s="132"/>
      <c r="E178" s="71"/>
      <c r="F178" s="200"/>
    </row>
    <row r="179" spans="3:6" ht="18">
      <c r="C179" s="72"/>
      <c r="D179" s="132"/>
      <c r="E179" s="71"/>
      <c r="F179" s="200"/>
    </row>
    <row r="180" spans="3:6" ht="18">
      <c r="C180" s="72"/>
      <c r="D180" s="132"/>
      <c r="E180" s="71"/>
      <c r="F180" s="200"/>
    </row>
    <row r="181" spans="3:6" ht="18">
      <c r="C181" s="72"/>
      <c r="D181" s="132"/>
      <c r="E181" s="71"/>
      <c r="F181" s="200"/>
    </row>
    <row r="182" spans="3:6" ht="18">
      <c r="C182" s="72"/>
      <c r="D182" s="132"/>
      <c r="E182" s="71"/>
      <c r="F182" s="200"/>
    </row>
    <row r="183" spans="3:6" ht="18">
      <c r="C183" s="72"/>
      <c r="D183" s="132"/>
      <c r="E183" s="71"/>
      <c r="F183" s="200"/>
    </row>
    <row r="184" spans="3:6" ht="18">
      <c r="C184" s="72"/>
      <c r="D184" s="132"/>
      <c r="E184" s="71"/>
      <c r="F184" s="200"/>
    </row>
    <row r="185" spans="3:6" ht="18">
      <c r="C185" s="72"/>
      <c r="D185" s="132"/>
      <c r="E185" s="71"/>
      <c r="F185" s="200"/>
    </row>
    <row r="186" spans="3:6" ht="18">
      <c r="C186" s="72"/>
      <c r="D186" s="132"/>
      <c r="E186" s="71"/>
      <c r="F186" s="200"/>
    </row>
    <row r="187" spans="3:6" ht="18">
      <c r="C187" s="72"/>
      <c r="D187" s="132"/>
      <c r="E187" s="71"/>
      <c r="F187" s="200"/>
    </row>
    <row r="188" spans="3:6" ht="18">
      <c r="C188" s="72"/>
      <c r="D188" s="132"/>
      <c r="E188" s="71"/>
      <c r="F188" s="200"/>
    </row>
    <row r="189" spans="3:6" ht="18">
      <c r="C189" s="72"/>
      <c r="D189" s="132"/>
      <c r="E189" s="71"/>
      <c r="F189" s="200"/>
    </row>
    <row r="190" spans="3:6" ht="18">
      <c r="C190" s="72"/>
      <c r="D190" s="132"/>
      <c r="E190" s="71"/>
      <c r="F190" s="200"/>
    </row>
    <row r="191" spans="3:6" ht="18">
      <c r="C191" s="72"/>
      <c r="D191" s="132"/>
      <c r="E191" s="71"/>
      <c r="F191" s="200"/>
    </row>
    <row r="192" spans="3:6" ht="18">
      <c r="C192" s="72"/>
      <c r="D192" s="132"/>
      <c r="E192" s="71"/>
      <c r="F192" s="200"/>
    </row>
    <row r="193" spans="3:6" ht="18">
      <c r="C193" s="72"/>
      <c r="D193" s="132"/>
      <c r="E193" s="71"/>
      <c r="F193" s="200"/>
    </row>
    <row r="194" spans="3:6" ht="18">
      <c r="C194" s="72"/>
      <c r="D194" s="132"/>
      <c r="E194" s="71"/>
      <c r="F194" s="200"/>
    </row>
    <row r="195" spans="3:6" ht="18">
      <c r="C195" s="72"/>
      <c r="D195" s="132"/>
      <c r="E195" s="71"/>
      <c r="F195" s="200"/>
    </row>
    <row r="196" spans="3:6" ht="18">
      <c r="C196" s="72"/>
      <c r="D196" s="132"/>
      <c r="E196" s="71"/>
      <c r="F196" s="200"/>
    </row>
    <row r="197" spans="3:6" ht="18">
      <c r="C197" s="72"/>
      <c r="D197" s="132"/>
      <c r="E197" s="71"/>
      <c r="F197" s="200"/>
    </row>
    <row r="198" spans="3:6" ht="18">
      <c r="C198" s="72"/>
      <c r="D198" s="132"/>
      <c r="E198" s="71"/>
      <c r="F198" s="200"/>
    </row>
    <row r="199" spans="3:6" ht="18">
      <c r="C199" s="72"/>
      <c r="D199" s="132"/>
      <c r="E199" s="71"/>
      <c r="F199" s="200"/>
    </row>
    <row r="200" spans="3:6" ht="18">
      <c r="C200" s="72"/>
      <c r="D200" s="132"/>
      <c r="E200" s="71"/>
      <c r="F200" s="200"/>
    </row>
    <row r="201" spans="3:6" ht="18">
      <c r="C201" s="72"/>
      <c r="D201" s="132"/>
      <c r="E201" s="71"/>
      <c r="F201" s="200"/>
    </row>
    <row r="202" spans="3:6" ht="18">
      <c r="C202" s="72"/>
      <c r="D202" s="132"/>
      <c r="E202" s="71"/>
      <c r="F202" s="200"/>
    </row>
    <row r="203" spans="3:6" ht="18">
      <c r="C203" s="72"/>
      <c r="D203" s="132"/>
      <c r="E203" s="71"/>
      <c r="F203" s="200"/>
    </row>
    <row r="204" spans="3:6" ht="18">
      <c r="C204" s="72"/>
      <c r="D204" s="132"/>
      <c r="E204" s="71"/>
      <c r="F204" s="200"/>
    </row>
    <row r="205" spans="3:6" ht="18">
      <c r="C205" s="72"/>
      <c r="D205" s="132"/>
      <c r="E205" s="71"/>
      <c r="F205" s="200"/>
    </row>
    <row r="206" spans="3:6" ht="18">
      <c r="C206" s="72"/>
      <c r="D206" s="132"/>
      <c r="E206" s="71"/>
      <c r="F206" s="200"/>
    </row>
    <row r="207" spans="3:6" ht="18">
      <c r="C207" s="72"/>
      <c r="D207" s="132"/>
      <c r="E207" s="71"/>
      <c r="F207" s="200"/>
    </row>
    <row r="208" spans="3:6" ht="18">
      <c r="C208" s="72"/>
      <c r="D208" s="132"/>
      <c r="E208" s="71"/>
      <c r="F208" s="200"/>
    </row>
    <row r="209" spans="3:6" ht="18">
      <c r="C209" s="72"/>
      <c r="D209" s="132"/>
      <c r="E209" s="71"/>
      <c r="F209" s="200"/>
    </row>
    <row r="210" spans="3:6" ht="18">
      <c r="C210" s="72"/>
      <c r="D210" s="132"/>
      <c r="E210" s="71"/>
      <c r="F210" s="200"/>
    </row>
    <row r="211" spans="3:6" ht="18">
      <c r="C211" s="72"/>
      <c r="D211" s="132"/>
      <c r="E211" s="71"/>
      <c r="F211" s="200"/>
    </row>
    <row r="212" spans="3:6" ht="18">
      <c r="C212" s="72"/>
      <c r="D212" s="132"/>
      <c r="E212" s="71"/>
      <c r="F212" s="200"/>
    </row>
    <row r="213" spans="3:6" ht="18">
      <c r="C213" s="72"/>
      <c r="D213" s="132"/>
      <c r="E213" s="71"/>
      <c r="F213" s="200"/>
    </row>
    <row r="214" spans="3:6" ht="18">
      <c r="C214" s="72"/>
      <c r="D214" s="132"/>
      <c r="E214" s="71"/>
      <c r="F214" s="200"/>
    </row>
    <row r="215" spans="3:6" ht="18">
      <c r="C215" s="72"/>
      <c r="D215" s="132"/>
      <c r="E215" s="71"/>
      <c r="F215" s="200"/>
    </row>
    <row r="216" spans="3:6" ht="18">
      <c r="C216" s="72"/>
      <c r="D216" s="132"/>
      <c r="E216" s="71"/>
      <c r="F216" s="200"/>
    </row>
    <row r="217" spans="3:6" ht="18">
      <c r="C217" s="72"/>
      <c r="D217" s="132"/>
      <c r="E217" s="71"/>
      <c r="F217" s="200"/>
    </row>
    <row r="218" spans="3:6" ht="18">
      <c r="C218" s="72"/>
      <c r="D218" s="132"/>
      <c r="E218" s="71"/>
      <c r="F218" s="200"/>
    </row>
    <row r="219" spans="3:6" ht="18">
      <c r="C219" s="72"/>
      <c r="D219" s="132"/>
      <c r="E219" s="71"/>
      <c r="F219" s="200"/>
    </row>
    <row r="220" spans="3:6" ht="18">
      <c r="C220" s="72"/>
      <c r="D220" s="132"/>
      <c r="E220" s="71"/>
      <c r="F220" s="200"/>
    </row>
    <row r="221" spans="3:6" ht="18">
      <c r="C221" s="72"/>
      <c r="D221" s="132"/>
      <c r="E221" s="71"/>
      <c r="F221" s="200"/>
    </row>
    <row r="222" spans="3:6" ht="18">
      <c r="C222" s="72"/>
      <c r="D222" s="132"/>
      <c r="E222" s="71"/>
      <c r="F222" s="200"/>
    </row>
    <row r="223" spans="3:6" ht="18">
      <c r="C223" s="72"/>
      <c r="D223" s="132"/>
      <c r="E223" s="71"/>
      <c r="F223" s="200"/>
    </row>
    <row r="224" spans="3:6" ht="18">
      <c r="C224" s="72"/>
      <c r="D224" s="132"/>
      <c r="E224" s="71"/>
      <c r="F224" s="200"/>
    </row>
    <row r="225" spans="3:6" ht="18">
      <c r="C225" s="72"/>
      <c r="D225" s="132"/>
      <c r="E225" s="71"/>
      <c r="F225" s="200"/>
    </row>
    <row r="226" spans="3:6" ht="18">
      <c r="C226" s="72"/>
      <c r="D226" s="132"/>
      <c r="E226" s="71"/>
      <c r="F226" s="200"/>
    </row>
    <row r="227" spans="3:6" ht="18">
      <c r="C227" s="72"/>
      <c r="D227" s="132"/>
      <c r="E227" s="71"/>
      <c r="F227" s="200"/>
    </row>
    <row r="228" spans="3:6" ht="18">
      <c r="C228" s="72"/>
      <c r="D228" s="132"/>
      <c r="E228" s="71"/>
      <c r="F228" s="200"/>
    </row>
    <row r="229" spans="3:6" ht="18">
      <c r="C229" s="72"/>
      <c r="D229" s="132"/>
      <c r="E229" s="71"/>
      <c r="F229" s="200"/>
    </row>
    <row r="230" spans="3:6" ht="18">
      <c r="C230" s="72"/>
      <c r="D230" s="132"/>
      <c r="E230" s="71"/>
      <c r="F230" s="200"/>
    </row>
    <row r="231" spans="3:6" ht="18">
      <c r="C231" s="72"/>
      <c r="D231" s="132"/>
      <c r="E231" s="71"/>
      <c r="F231" s="200"/>
    </row>
    <row r="232" spans="3:6" ht="18">
      <c r="C232" s="72"/>
      <c r="D232" s="132"/>
      <c r="E232" s="71"/>
      <c r="F232" s="200"/>
    </row>
    <row r="233" spans="3:6" ht="18">
      <c r="C233" s="72"/>
      <c r="D233" s="132"/>
      <c r="E233" s="71"/>
      <c r="F233" s="200"/>
    </row>
    <row r="234" spans="3:6" ht="18">
      <c r="C234" s="72"/>
      <c r="D234" s="132"/>
      <c r="E234" s="71"/>
      <c r="F234" s="200"/>
    </row>
    <row r="235" spans="3:6" ht="18">
      <c r="C235" s="72"/>
      <c r="D235" s="132"/>
      <c r="E235" s="71"/>
      <c r="F235" s="200"/>
    </row>
    <row r="236" spans="3:6" ht="18">
      <c r="C236" s="72"/>
      <c r="D236" s="132"/>
      <c r="E236" s="71"/>
      <c r="F236" s="200"/>
    </row>
    <row r="237" spans="3:6" ht="18">
      <c r="C237" s="72"/>
      <c r="D237" s="132"/>
      <c r="E237" s="71"/>
      <c r="F237" s="200"/>
    </row>
    <row r="238" spans="3:6" ht="18">
      <c r="C238" s="72"/>
      <c r="D238" s="132"/>
      <c r="E238" s="71"/>
      <c r="F238" s="200"/>
    </row>
    <row r="239" spans="3:6" ht="18">
      <c r="C239" s="72"/>
      <c r="D239" s="132"/>
      <c r="E239" s="71"/>
      <c r="F239" s="200"/>
    </row>
    <row r="240" spans="3:6" ht="18">
      <c r="C240" s="72"/>
      <c r="D240" s="132"/>
      <c r="E240" s="71"/>
      <c r="F240" s="200"/>
    </row>
    <row r="241" spans="3:6" ht="18">
      <c r="C241" s="72"/>
      <c r="D241" s="132"/>
      <c r="E241" s="71"/>
      <c r="F241" s="200"/>
    </row>
    <row r="242" spans="3:6" ht="18">
      <c r="C242" s="72"/>
      <c r="D242" s="132"/>
      <c r="E242" s="71"/>
      <c r="F242" s="200"/>
    </row>
    <row r="243" spans="3:6" ht="18">
      <c r="C243" s="72"/>
      <c r="D243" s="132"/>
      <c r="E243" s="71"/>
      <c r="F243" s="200"/>
    </row>
    <row r="244" spans="3:6" ht="18">
      <c r="C244" s="72"/>
      <c r="D244" s="132"/>
      <c r="E244" s="71"/>
      <c r="F244" s="200"/>
    </row>
    <row r="245" spans="3:6" ht="18">
      <c r="C245" s="72"/>
      <c r="D245" s="132"/>
      <c r="E245" s="71"/>
      <c r="F245" s="200"/>
    </row>
    <row r="246" spans="3:6" ht="18">
      <c r="C246" s="72"/>
      <c r="D246" s="132"/>
      <c r="E246" s="71"/>
      <c r="F246" s="200"/>
    </row>
    <row r="247" spans="3:6" ht="18">
      <c r="C247" s="72"/>
      <c r="D247" s="132"/>
      <c r="E247" s="71"/>
      <c r="F247" s="200"/>
    </row>
    <row r="248" spans="3:6" ht="18">
      <c r="C248" s="72"/>
      <c r="D248" s="132"/>
      <c r="E248" s="71"/>
      <c r="F248" s="200"/>
    </row>
    <row r="249" spans="3:6" ht="18">
      <c r="C249" s="72"/>
      <c r="D249" s="132"/>
      <c r="E249" s="71"/>
      <c r="F249" s="200"/>
    </row>
    <row r="250" spans="3:6" ht="18">
      <c r="C250" s="72"/>
      <c r="D250" s="132"/>
      <c r="E250" s="71"/>
      <c r="F250" s="200"/>
    </row>
    <row r="251" spans="3:6" ht="18">
      <c r="C251" s="72"/>
      <c r="D251" s="132"/>
      <c r="E251" s="71"/>
      <c r="F251" s="200"/>
    </row>
    <row r="252" spans="3:6" ht="18">
      <c r="C252" s="72"/>
      <c r="D252" s="132"/>
      <c r="E252" s="71"/>
      <c r="F252" s="200"/>
    </row>
    <row r="253" spans="3:6" ht="18">
      <c r="C253" s="72"/>
      <c r="D253" s="132"/>
      <c r="E253" s="71"/>
      <c r="F253" s="200"/>
    </row>
    <row r="254" spans="3:6" ht="18">
      <c r="C254" s="72"/>
      <c r="D254" s="132"/>
      <c r="E254" s="71"/>
      <c r="F254" s="200"/>
    </row>
    <row r="255" spans="3:6" ht="18">
      <c r="C255" s="72"/>
      <c r="D255" s="132"/>
      <c r="E255" s="71"/>
      <c r="F255" s="200"/>
    </row>
    <row r="256" spans="3:6" ht="18">
      <c r="C256" s="72"/>
      <c r="D256" s="132"/>
      <c r="E256" s="71"/>
      <c r="F256" s="200"/>
    </row>
    <row r="257" spans="3:6" ht="18">
      <c r="C257" s="72"/>
      <c r="D257" s="132"/>
      <c r="E257" s="71"/>
      <c r="F257" s="200"/>
    </row>
    <row r="258" spans="3:6" ht="18">
      <c r="C258" s="72"/>
      <c r="D258" s="132"/>
      <c r="E258" s="71"/>
      <c r="F258" s="200"/>
    </row>
    <row r="259" spans="3:6" ht="18">
      <c r="C259" s="72"/>
      <c r="D259" s="132"/>
      <c r="E259" s="71"/>
      <c r="F259" s="200"/>
    </row>
    <row r="260" spans="3:6" ht="18">
      <c r="C260" s="72"/>
      <c r="D260" s="132"/>
      <c r="E260" s="71"/>
      <c r="F260" s="200"/>
    </row>
    <row r="261" spans="3:6" ht="18">
      <c r="C261" s="72"/>
      <c r="D261" s="132"/>
      <c r="E261" s="71"/>
      <c r="F261" s="200"/>
    </row>
    <row r="262" spans="3:6" ht="18">
      <c r="C262" s="72"/>
      <c r="D262" s="132"/>
      <c r="E262" s="71"/>
      <c r="F262" s="200"/>
    </row>
    <row r="263" spans="3:6" ht="18">
      <c r="C263" s="72"/>
      <c r="D263" s="132"/>
      <c r="E263" s="71"/>
      <c r="F263" s="200"/>
    </row>
    <row r="264" spans="3:6" ht="18">
      <c r="C264" s="72"/>
      <c r="D264" s="132"/>
      <c r="E264" s="71"/>
      <c r="F264" s="200"/>
    </row>
    <row r="265" spans="3:6" ht="18">
      <c r="C265" s="72"/>
      <c r="D265" s="132"/>
      <c r="E265" s="71"/>
      <c r="F265" s="200"/>
    </row>
    <row r="266" spans="3:6" ht="18">
      <c r="C266" s="72"/>
      <c r="D266" s="132"/>
      <c r="E266" s="71"/>
      <c r="F266" s="200"/>
    </row>
    <row r="267" spans="3:6" ht="18">
      <c r="C267" s="72"/>
      <c r="D267" s="132"/>
      <c r="E267" s="71"/>
      <c r="F267" s="200"/>
    </row>
    <row r="268" spans="3:6" ht="18">
      <c r="C268" s="72"/>
      <c r="D268" s="132"/>
      <c r="E268" s="71"/>
      <c r="F268" s="200"/>
    </row>
    <row r="269" spans="3:6" ht="18">
      <c r="C269" s="72"/>
      <c r="D269" s="132"/>
      <c r="E269" s="71"/>
      <c r="F269" s="200"/>
    </row>
    <row r="270" spans="3:6" ht="18">
      <c r="C270" s="72"/>
      <c r="D270" s="132"/>
      <c r="E270" s="71"/>
      <c r="F270" s="200"/>
    </row>
    <row r="271" spans="3:6" ht="18">
      <c r="C271" s="72"/>
      <c r="D271" s="132"/>
      <c r="E271" s="71"/>
      <c r="F271" s="200"/>
    </row>
    <row r="272" spans="3:6" ht="18">
      <c r="C272" s="72"/>
      <c r="D272" s="132"/>
      <c r="E272" s="71"/>
      <c r="F272" s="200"/>
    </row>
    <row r="273" spans="3:6" ht="18">
      <c r="C273" s="72"/>
      <c r="D273" s="132"/>
      <c r="E273" s="71"/>
      <c r="F273" s="200"/>
    </row>
    <row r="274" spans="3:6" ht="18">
      <c r="C274" s="72"/>
      <c r="D274" s="132"/>
      <c r="E274" s="71"/>
      <c r="F274" s="200"/>
    </row>
    <row r="275" spans="3:6" ht="18">
      <c r="C275" s="72"/>
      <c r="D275" s="132"/>
      <c r="E275" s="71"/>
      <c r="F275" s="200"/>
    </row>
    <row r="276" spans="3:6" ht="18">
      <c r="C276" s="72"/>
      <c r="D276" s="132"/>
      <c r="E276" s="71"/>
      <c r="F276" s="200"/>
    </row>
    <row r="277" spans="3:6" ht="18">
      <c r="C277" s="72"/>
      <c r="D277" s="132"/>
      <c r="E277" s="71"/>
      <c r="F277" s="200"/>
    </row>
    <row r="278" spans="3:6" ht="18">
      <c r="C278" s="72"/>
      <c r="D278" s="132"/>
      <c r="E278" s="71"/>
      <c r="F278" s="200"/>
    </row>
    <row r="279" spans="3:6" ht="18">
      <c r="C279" s="72"/>
      <c r="D279" s="132"/>
      <c r="E279" s="71"/>
      <c r="F279" s="200"/>
    </row>
    <row r="280" spans="3:6" ht="18">
      <c r="C280" s="72"/>
      <c r="D280" s="132"/>
      <c r="E280" s="71"/>
      <c r="F280" s="200"/>
    </row>
    <row r="281" spans="3:6" ht="18">
      <c r="C281" s="72"/>
      <c r="D281" s="132"/>
      <c r="E281" s="71"/>
      <c r="F281" s="200"/>
    </row>
    <row r="282" spans="3:6" ht="18">
      <c r="C282" s="72"/>
      <c r="D282" s="132"/>
      <c r="E282" s="71"/>
      <c r="F282" s="200"/>
    </row>
    <row r="283" spans="3:6" ht="18">
      <c r="C283" s="72"/>
      <c r="D283" s="132"/>
      <c r="E283" s="71"/>
      <c r="F283" s="200"/>
    </row>
    <row r="284" spans="3:6" ht="18">
      <c r="C284" s="72"/>
      <c r="D284" s="132"/>
      <c r="E284" s="71"/>
      <c r="F284" s="200"/>
    </row>
    <row r="285" spans="3:6" ht="18">
      <c r="C285" s="72"/>
      <c r="D285" s="132"/>
      <c r="E285" s="71"/>
      <c r="F285" s="200"/>
    </row>
    <row r="286" spans="3:6" ht="18">
      <c r="C286" s="72"/>
      <c r="D286" s="132"/>
      <c r="E286" s="71"/>
      <c r="F286" s="200"/>
    </row>
    <row r="287" spans="3:6" ht="18">
      <c r="C287" s="72"/>
      <c r="D287" s="132"/>
      <c r="E287" s="71"/>
      <c r="F287" s="200"/>
    </row>
    <row r="288" spans="3:6" ht="18">
      <c r="C288" s="72"/>
      <c r="D288" s="132"/>
      <c r="E288" s="71"/>
      <c r="F288" s="200"/>
    </row>
    <row r="289" spans="3:6" ht="18">
      <c r="C289" s="72"/>
      <c r="D289" s="132"/>
      <c r="E289" s="71"/>
      <c r="F289" s="200"/>
    </row>
    <row r="290" spans="3:6" ht="18">
      <c r="C290" s="72"/>
      <c r="D290" s="132"/>
      <c r="E290" s="71"/>
      <c r="F290" s="200"/>
    </row>
    <row r="291" spans="3:6" ht="18">
      <c r="C291" s="72"/>
      <c r="D291" s="132"/>
      <c r="E291" s="71"/>
      <c r="F291" s="200"/>
    </row>
    <row r="292" spans="3:6" ht="18">
      <c r="C292" s="72"/>
      <c r="D292" s="132"/>
      <c r="E292" s="71"/>
      <c r="F292" s="200"/>
    </row>
    <row r="293" spans="3:6" ht="18">
      <c r="C293" s="72"/>
      <c r="D293" s="132"/>
      <c r="E293" s="71"/>
      <c r="F293" s="200"/>
    </row>
    <row r="294" spans="3:6" ht="18">
      <c r="C294" s="72"/>
      <c r="D294" s="132"/>
      <c r="E294" s="71"/>
      <c r="F294" s="200"/>
    </row>
    <row r="295" spans="3:6" ht="18">
      <c r="C295" s="72"/>
      <c r="D295" s="132"/>
      <c r="E295" s="71"/>
      <c r="F295" s="200"/>
    </row>
    <row r="296" spans="3:6" ht="18">
      <c r="C296" s="72"/>
      <c r="D296" s="132"/>
      <c r="E296" s="71"/>
      <c r="F296" s="200"/>
    </row>
    <row r="297" spans="3:6" ht="18">
      <c r="C297" s="72"/>
      <c r="D297" s="132"/>
      <c r="E297" s="71"/>
      <c r="F297" s="200"/>
    </row>
    <row r="298" spans="3:6" ht="18">
      <c r="C298" s="72"/>
      <c r="D298" s="132"/>
      <c r="E298" s="71"/>
      <c r="F298" s="200"/>
    </row>
    <row r="299" spans="3:6" ht="18">
      <c r="C299" s="72"/>
      <c r="D299" s="132"/>
      <c r="E299" s="71"/>
      <c r="F299" s="200"/>
    </row>
    <row r="300" spans="3:6" ht="18">
      <c r="C300" s="72"/>
      <c r="D300" s="132"/>
      <c r="E300" s="71"/>
      <c r="F300" s="200"/>
    </row>
    <row r="301" spans="3:6" ht="18">
      <c r="C301" s="72"/>
      <c r="D301" s="132"/>
      <c r="E301" s="71"/>
      <c r="F301" s="200"/>
    </row>
    <row r="302" spans="3:6" ht="18">
      <c r="C302" s="72"/>
      <c r="D302" s="132"/>
      <c r="E302" s="71"/>
      <c r="F302" s="200"/>
    </row>
    <row r="303" spans="3:6" ht="18">
      <c r="C303" s="72"/>
      <c r="D303" s="132"/>
      <c r="E303" s="71"/>
      <c r="F303" s="200"/>
    </row>
    <row r="304" spans="3:6" ht="18">
      <c r="C304" s="72"/>
      <c r="D304" s="132"/>
      <c r="E304" s="71"/>
      <c r="F304" s="200"/>
    </row>
    <row r="305" spans="3:6" ht="18">
      <c r="C305" s="72"/>
      <c r="D305" s="132"/>
      <c r="E305" s="71"/>
      <c r="F305" s="200"/>
    </row>
    <row r="306" spans="3:6" ht="18">
      <c r="C306" s="72"/>
      <c r="D306" s="132"/>
      <c r="E306" s="71"/>
      <c r="F306" s="200"/>
    </row>
    <row r="307" spans="3:6" ht="18">
      <c r="C307" s="72"/>
      <c r="D307" s="132"/>
      <c r="E307" s="71"/>
      <c r="F307" s="200"/>
    </row>
    <row r="308" spans="3:6" ht="18">
      <c r="C308" s="72"/>
      <c r="D308" s="132"/>
      <c r="E308" s="71"/>
      <c r="F308" s="200"/>
    </row>
    <row r="309" spans="3:6" ht="18">
      <c r="C309" s="72"/>
      <c r="D309" s="132"/>
      <c r="E309" s="71"/>
      <c r="F309" s="200"/>
    </row>
    <row r="310" spans="3:6" ht="18">
      <c r="C310" s="72"/>
      <c r="D310" s="132"/>
      <c r="E310" s="71"/>
      <c r="F310" s="200"/>
    </row>
    <row r="311" spans="3:6" ht="18">
      <c r="C311" s="72"/>
      <c r="D311" s="132"/>
      <c r="E311" s="71"/>
      <c r="F311" s="200"/>
    </row>
    <row r="312" spans="3:6" ht="18">
      <c r="C312" s="72"/>
      <c r="D312" s="132"/>
      <c r="E312" s="71"/>
      <c r="F312" s="200"/>
    </row>
    <row r="313" spans="3:6" ht="18">
      <c r="C313" s="72"/>
      <c r="D313" s="132"/>
      <c r="E313" s="71"/>
      <c r="F313" s="200"/>
    </row>
    <row r="314" spans="3:6" ht="18">
      <c r="C314" s="72"/>
      <c r="D314" s="132"/>
      <c r="E314" s="71"/>
      <c r="F314" s="200"/>
    </row>
    <row r="315" spans="3:6" ht="18">
      <c r="C315" s="72"/>
      <c r="D315" s="132"/>
      <c r="E315" s="71"/>
      <c r="F315" s="200"/>
    </row>
    <row r="316" spans="3:6" ht="18">
      <c r="C316" s="72"/>
      <c r="D316" s="132"/>
      <c r="E316" s="71"/>
      <c r="F316" s="200"/>
    </row>
    <row r="317" spans="3:6" ht="18">
      <c r="C317" s="72"/>
      <c r="D317" s="132"/>
      <c r="E317" s="71"/>
      <c r="F317" s="200"/>
    </row>
    <row r="318" spans="3:6" ht="18">
      <c r="C318" s="72"/>
      <c r="D318" s="132"/>
      <c r="E318" s="71"/>
      <c r="F318" s="200"/>
    </row>
    <row r="319" spans="3:6" ht="18">
      <c r="C319" s="72"/>
      <c r="D319" s="132"/>
      <c r="E319" s="71"/>
      <c r="F319" s="200"/>
    </row>
    <row r="320" spans="3:6" ht="18">
      <c r="C320" s="72"/>
      <c r="D320" s="132"/>
      <c r="E320" s="71"/>
      <c r="F320" s="200"/>
    </row>
    <row r="321" spans="3:6" ht="18">
      <c r="C321" s="72"/>
      <c r="D321" s="132"/>
      <c r="E321" s="71"/>
      <c r="F321" s="200"/>
    </row>
    <row r="322" spans="3:6" ht="18">
      <c r="C322" s="72"/>
      <c r="D322" s="132"/>
      <c r="E322" s="71"/>
      <c r="F322" s="200"/>
    </row>
    <row r="323" spans="3:6" ht="18">
      <c r="C323" s="72"/>
      <c r="D323" s="132"/>
      <c r="E323" s="71"/>
      <c r="F323" s="200"/>
    </row>
    <row r="324" spans="3:6" ht="18">
      <c r="C324" s="72"/>
      <c r="D324" s="132"/>
      <c r="E324" s="71"/>
      <c r="F324" s="200"/>
    </row>
    <row r="325" spans="3:6" ht="18">
      <c r="C325" s="72"/>
      <c r="D325" s="132"/>
      <c r="E325" s="71"/>
      <c r="F325" s="200"/>
    </row>
    <row r="326" spans="3:6" ht="18">
      <c r="C326" s="72"/>
      <c r="D326" s="132"/>
      <c r="E326" s="71"/>
      <c r="F326" s="200"/>
    </row>
    <row r="327" spans="3:6" ht="18">
      <c r="C327" s="72"/>
      <c r="D327" s="132"/>
      <c r="E327" s="71"/>
      <c r="F327" s="200"/>
    </row>
    <row r="328" spans="3:6" ht="18">
      <c r="C328" s="72"/>
      <c r="D328" s="132"/>
      <c r="E328" s="71"/>
      <c r="F328" s="200"/>
    </row>
    <row r="329" spans="3:6" ht="18">
      <c r="C329" s="72"/>
      <c r="D329" s="132"/>
      <c r="E329" s="71"/>
      <c r="F329" s="200"/>
    </row>
    <row r="330" spans="3:6" ht="18">
      <c r="C330" s="72"/>
      <c r="D330" s="132"/>
      <c r="E330" s="71"/>
      <c r="F330" s="200"/>
    </row>
    <row r="331" spans="3:6" ht="18">
      <c r="C331" s="72"/>
      <c r="D331" s="132"/>
      <c r="E331" s="71"/>
      <c r="F331" s="200"/>
    </row>
    <row r="332" spans="3:6" ht="18">
      <c r="C332" s="72"/>
      <c r="D332" s="132"/>
      <c r="E332" s="71"/>
      <c r="F332" s="200"/>
    </row>
    <row r="333" spans="3:6" ht="18">
      <c r="C333" s="72"/>
      <c r="D333" s="132"/>
      <c r="E333" s="71"/>
      <c r="F333" s="200"/>
    </row>
    <row r="334" spans="3:6" ht="18">
      <c r="C334" s="72"/>
      <c r="D334" s="132"/>
      <c r="E334" s="71"/>
      <c r="F334" s="200"/>
    </row>
    <row r="335" spans="3:6" ht="18">
      <c r="C335" s="72"/>
      <c r="D335" s="132"/>
      <c r="E335" s="71"/>
      <c r="F335" s="200"/>
    </row>
    <row r="336" spans="3:6" ht="18">
      <c r="C336" s="72"/>
      <c r="D336" s="132"/>
      <c r="E336" s="71"/>
      <c r="F336" s="200"/>
    </row>
    <row r="337" spans="3:6" ht="18">
      <c r="C337" s="72"/>
      <c r="D337" s="132"/>
      <c r="E337" s="71"/>
      <c r="F337" s="200"/>
    </row>
    <row r="338" spans="3:6" ht="18">
      <c r="C338" s="72"/>
      <c r="D338" s="132"/>
      <c r="E338" s="71"/>
      <c r="F338" s="200"/>
    </row>
    <row r="339" spans="3:6" ht="18">
      <c r="C339" s="72"/>
      <c r="D339" s="132"/>
      <c r="E339" s="71"/>
      <c r="F339" s="200"/>
    </row>
    <row r="340" spans="3:6" ht="18">
      <c r="C340" s="72"/>
      <c r="D340" s="132"/>
      <c r="E340" s="71"/>
      <c r="F340" s="200"/>
    </row>
    <row r="341" spans="3:6" ht="18">
      <c r="C341" s="72"/>
      <c r="D341" s="132"/>
      <c r="E341" s="71"/>
      <c r="F341" s="200"/>
    </row>
    <row r="342" spans="3:6" ht="18">
      <c r="C342" s="72"/>
      <c r="D342" s="132"/>
      <c r="E342" s="71"/>
      <c r="F342" s="200"/>
    </row>
    <row r="343" spans="3:6" ht="18">
      <c r="C343" s="72"/>
      <c r="D343" s="132"/>
      <c r="E343" s="71"/>
      <c r="F343" s="200"/>
    </row>
    <row r="344" spans="3:6" ht="18">
      <c r="C344" s="72"/>
      <c r="D344" s="132"/>
      <c r="E344" s="71"/>
      <c r="F344" s="200"/>
    </row>
    <row r="345" spans="3:6" ht="18">
      <c r="C345" s="72"/>
      <c r="D345" s="132"/>
      <c r="E345" s="71"/>
      <c r="F345" s="200"/>
    </row>
    <row r="346" spans="3:6" ht="18">
      <c r="C346" s="72"/>
      <c r="D346" s="132"/>
      <c r="E346" s="71"/>
      <c r="F346" s="200"/>
    </row>
    <row r="347" spans="3:6" ht="18">
      <c r="C347" s="72"/>
      <c r="D347" s="132"/>
      <c r="E347" s="71"/>
      <c r="F347" s="200"/>
    </row>
    <row r="348" spans="3:6" ht="18">
      <c r="C348" s="72"/>
      <c r="D348" s="132"/>
      <c r="E348" s="71"/>
      <c r="F348" s="200"/>
    </row>
    <row r="349" spans="3:6" ht="18">
      <c r="C349" s="72"/>
      <c r="D349" s="132"/>
      <c r="E349" s="71"/>
      <c r="F349" s="200"/>
    </row>
    <row r="350" spans="3:6" ht="18">
      <c r="C350" s="72"/>
      <c r="D350" s="132"/>
      <c r="E350" s="71"/>
      <c r="F350" s="200"/>
    </row>
    <row r="351" spans="3:6" ht="18">
      <c r="C351" s="72"/>
      <c r="D351" s="132"/>
      <c r="E351" s="71"/>
      <c r="F351" s="200"/>
    </row>
    <row r="352" spans="3:6" ht="18">
      <c r="C352" s="72"/>
      <c r="D352" s="132"/>
      <c r="E352" s="71"/>
      <c r="F352" s="200"/>
    </row>
    <row r="353" spans="3:6" ht="18">
      <c r="C353" s="72"/>
      <c r="D353" s="132"/>
      <c r="E353" s="71"/>
      <c r="F353" s="200"/>
    </row>
    <row r="354" spans="3:6" ht="18">
      <c r="C354" s="72"/>
      <c r="D354" s="132"/>
      <c r="E354" s="71"/>
      <c r="F354" s="200"/>
    </row>
    <row r="355" spans="3:6" ht="18">
      <c r="C355" s="72"/>
      <c r="D355" s="132"/>
      <c r="E355" s="71"/>
      <c r="F355" s="200"/>
    </row>
    <row r="356" spans="3:6" ht="18">
      <c r="C356" s="72"/>
      <c r="D356" s="132"/>
      <c r="E356" s="71"/>
      <c r="F356" s="200"/>
    </row>
    <row r="357" spans="3:6" ht="18">
      <c r="C357" s="72"/>
      <c r="D357" s="132"/>
      <c r="E357" s="71"/>
      <c r="F357" s="200"/>
    </row>
    <row r="358" spans="3:6" ht="18">
      <c r="C358" s="72"/>
      <c r="D358" s="132"/>
      <c r="E358" s="71"/>
      <c r="F358" s="200"/>
    </row>
    <row r="359" spans="3:6" ht="18">
      <c r="C359" s="72"/>
      <c r="D359" s="132"/>
      <c r="E359" s="71"/>
      <c r="F359" s="200"/>
    </row>
    <row r="360" spans="3:6" ht="18">
      <c r="C360" s="72"/>
      <c r="D360" s="132"/>
      <c r="E360" s="71"/>
      <c r="F360" s="200"/>
    </row>
    <row r="361" spans="3:6" ht="18">
      <c r="C361" s="72"/>
      <c r="D361" s="132"/>
      <c r="E361" s="71"/>
      <c r="F361" s="200"/>
    </row>
    <row r="362" spans="3:6" ht="18">
      <c r="C362" s="72"/>
      <c r="D362" s="132"/>
      <c r="E362" s="71"/>
      <c r="F362" s="200"/>
    </row>
    <row r="363" spans="3:6" ht="18">
      <c r="C363" s="72"/>
      <c r="D363" s="132"/>
      <c r="E363" s="71"/>
      <c r="F363" s="200"/>
    </row>
    <row r="364" spans="3:6" ht="18">
      <c r="C364" s="72"/>
      <c r="D364" s="132"/>
      <c r="E364" s="71"/>
      <c r="F364" s="200"/>
    </row>
    <row r="365" spans="3:6" ht="18">
      <c r="C365" s="72"/>
      <c r="D365" s="132"/>
      <c r="E365" s="71"/>
      <c r="F365" s="200"/>
    </row>
    <row r="366" spans="3:6" ht="18">
      <c r="C366" s="72"/>
      <c r="D366" s="132"/>
      <c r="E366" s="71"/>
      <c r="F366" s="200"/>
    </row>
    <row r="367" spans="3:6" ht="18">
      <c r="C367" s="72"/>
      <c r="D367" s="132"/>
      <c r="E367" s="71"/>
      <c r="F367" s="200"/>
    </row>
    <row r="368" spans="3:6" ht="18">
      <c r="C368" s="72"/>
      <c r="D368" s="132"/>
      <c r="E368" s="71"/>
      <c r="F368" s="200"/>
    </row>
    <row r="369" spans="3:6" ht="18">
      <c r="C369" s="72"/>
      <c r="D369" s="132"/>
      <c r="E369" s="71"/>
      <c r="F369" s="200"/>
    </row>
    <row r="370" spans="3:6" ht="18">
      <c r="C370" s="72"/>
      <c r="D370" s="132"/>
      <c r="E370" s="71"/>
      <c r="F370" s="200"/>
    </row>
    <row r="371" spans="3:6" ht="18">
      <c r="C371" s="72"/>
      <c r="D371" s="132"/>
      <c r="E371" s="71"/>
      <c r="F371" s="200"/>
    </row>
    <row r="372" spans="3:6" ht="18">
      <c r="C372" s="72"/>
      <c r="D372" s="132"/>
      <c r="E372" s="71"/>
      <c r="F372" s="200"/>
    </row>
    <row r="373" spans="3:6" ht="18">
      <c r="C373" s="72"/>
      <c r="D373" s="132"/>
      <c r="E373" s="71"/>
      <c r="F373" s="200"/>
    </row>
    <row r="374" spans="3:6" ht="18">
      <c r="C374" s="72"/>
      <c r="D374" s="132"/>
      <c r="E374" s="71"/>
      <c r="F374" s="200"/>
    </row>
    <row r="375" spans="3:6" ht="18">
      <c r="C375" s="72"/>
      <c r="D375" s="132"/>
      <c r="E375" s="71"/>
      <c r="F375" s="200"/>
    </row>
    <row r="376" spans="3:6" ht="18">
      <c r="C376" s="72"/>
      <c r="D376" s="132"/>
      <c r="E376" s="71"/>
      <c r="F376" s="200"/>
    </row>
    <row r="377" spans="3:6" ht="18">
      <c r="C377" s="72"/>
      <c r="D377" s="132"/>
      <c r="E377" s="71"/>
      <c r="F377" s="200"/>
    </row>
    <row r="378" spans="3:6" ht="18">
      <c r="C378" s="72"/>
      <c r="D378" s="132"/>
      <c r="E378" s="71"/>
      <c r="F378" s="200"/>
    </row>
    <row r="379" spans="3:6" ht="18">
      <c r="C379" s="72"/>
      <c r="D379" s="132"/>
      <c r="E379" s="71"/>
      <c r="F379" s="200"/>
    </row>
    <row r="380" spans="3:6" ht="18">
      <c r="C380" s="72"/>
      <c r="D380" s="132"/>
      <c r="E380" s="71"/>
      <c r="F380" s="200"/>
    </row>
    <row r="381" spans="3:6" ht="18">
      <c r="C381" s="72"/>
      <c r="D381" s="132"/>
      <c r="E381" s="71"/>
      <c r="F381" s="200"/>
    </row>
    <row r="382" spans="3:6" ht="18">
      <c r="C382" s="72"/>
      <c r="D382" s="132"/>
      <c r="E382" s="71"/>
      <c r="F382" s="200"/>
    </row>
    <row r="383" spans="3:6" ht="18">
      <c r="C383" s="72"/>
      <c r="D383" s="132"/>
      <c r="E383" s="71"/>
      <c r="F383" s="200"/>
    </row>
    <row r="384" spans="3:6" ht="18">
      <c r="C384" s="72"/>
      <c r="D384" s="132"/>
      <c r="E384" s="71"/>
      <c r="F384" s="200"/>
    </row>
    <row r="385" spans="3:6" ht="18">
      <c r="C385" s="72"/>
      <c r="D385" s="132"/>
      <c r="E385" s="71"/>
      <c r="F385" s="200"/>
    </row>
    <row r="386" spans="3:6" ht="18">
      <c r="C386" s="72"/>
      <c r="D386" s="132"/>
      <c r="E386" s="71"/>
      <c r="F386" s="200"/>
    </row>
    <row r="387" spans="3:6" ht="18">
      <c r="C387" s="72"/>
      <c r="D387" s="132"/>
      <c r="E387" s="71"/>
      <c r="F387" s="200"/>
    </row>
    <row r="388" spans="3:6" ht="18">
      <c r="C388" s="72"/>
      <c r="D388" s="132"/>
      <c r="E388" s="71"/>
      <c r="F388" s="200"/>
    </row>
    <row r="389" spans="3:6" ht="18">
      <c r="C389" s="72"/>
      <c r="D389" s="132"/>
      <c r="E389" s="71"/>
      <c r="F389" s="200"/>
    </row>
    <row r="390" spans="3:6" ht="18">
      <c r="C390" s="72"/>
      <c r="D390" s="132"/>
      <c r="E390" s="71"/>
      <c r="F390" s="200"/>
    </row>
    <row r="391" spans="3:6" ht="18">
      <c r="C391" s="72"/>
      <c r="D391" s="132"/>
      <c r="E391" s="71"/>
      <c r="F391" s="200"/>
    </row>
    <row r="392" spans="3:6" ht="18">
      <c r="C392" s="72"/>
      <c r="D392" s="132"/>
      <c r="E392" s="71"/>
      <c r="F392" s="200"/>
    </row>
    <row r="393" spans="3:6" ht="18">
      <c r="C393" s="72"/>
      <c r="D393" s="132"/>
      <c r="E393" s="71"/>
      <c r="F393" s="200"/>
    </row>
    <row r="394" spans="3:6" ht="18">
      <c r="C394" s="72"/>
      <c r="D394" s="132"/>
      <c r="E394" s="71"/>
      <c r="F394" s="200"/>
    </row>
    <row r="395" spans="3:6" ht="18">
      <c r="C395" s="72"/>
      <c r="D395" s="132"/>
      <c r="E395" s="71"/>
      <c r="F395" s="200"/>
    </row>
    <row r="396" spans="3:6" ht="18">
      <c r="C396" s="72"/>
      <c r="D396" s="132"/>
      <c r="E396" s="71"/>
      <c r="F396" s="200"/>
    </row>
    <row r="397" spans="3:6" ht="18">
      <c r="C397" s="72"/>
      <c r="D397" s="132"/>
      <c r="E397" s="71"/>
      <c r="F397" s="200"/>
    </row>
    <row r="398" spans="3:6" ht="18">
      <c r="C398" s="72"/>
      <c r="D398" s="132"/>
      <c r="E398" s="71"/>
      <c r="F398" s="200"/>
    </row>
    <row r="399" spans="3:6" ht="18">
      <c r="C399" s="72"/>
      <c r="D399" s="132"/>
      <c r="E399" s="71"/>
      <c r="F399" s="200"/>
    </row>
    <row r="400" spans="3:6" ht="18">
      <c r="C400" s="72"/>
      <c r="D400" s="132"/>
      <c r="E400" s="71"/>
      <c r="F400" s="200"/>
    </row>
    <row r="401" spans="3:6" ht="18">
      <c r="C401" s="72"/>
      <c r="D401" s="132"/>
      <c r="E401" s="71"/>
      <c r="F401" s="200"/>
    </row>
    <row r="402" spans="3:6" ht="18">
      <c r="C402" s="72"/>
      <c r="D402" s="132"/>
      <c r="E402" s="71"/>
      <c r="F402" s="200"/>
    </row>
    <row r="403" spans="3:6" ht="18">
      <c r="C403" s="72"/>
      <c r="D403" s="132"/>
      <c r="E403" s="71"/>
      <c r="F403" s="200"/>
    </row>
    <row r="404" spans="3:6" ht="18">
      <c r="C404" s="72"/>
      <c r="D404" s="132"/>
      <c r="E404" s="71"/>
      <c r="F404" s="200"/>
    </row>
    <row r="405" spans="3:6" ht="18">
      <c r="C405" s="72"/>
      <c r="D405" s="132"/>
      <c r="E405" s="71"/>
      <c r="F405" s="200"/>
    </row>
    <row r="406" spans="3:6" ht="18">
      <c r="C406" s="72"/>
      <c r="D406" s="132"/>
      <c r="E406" s="71"/>
      <c r="F406" s="200"/>
    </row>
    <row r="407" spans="3:6" ht="18">
      <c r="C407" s="72"/>
      <c r="D407" s="132"/>
      <c r="E407" s="71"/>
      <c r="F407" s="200"/>
    </row>
    <row r="408" spans="3:6" ht="18">
      <c r="C408" s="72"/>
      <c r="D408" s="132"/>
      <c r="E408" s="71"/>
      <c r="F408" s="200"/>
    </row>
    <row r="409" spans="3:6" ht="18">
      <c r="C409" s="72"/>
      <c r="D409" s="132"/>
      <c r="E409" s="71"/>
      <c r="F409" s="200"/>
    </row>
    <row r="410" spans="3:6" ht="18">
      <c r="C410" s="72"/>
      <c r="D410" s="132"/>
      <c r="E410" s="71"/>
      <c r="F410" s="200"/>
    </row>
    <row r="411" spans="3:6" ht="18">
      <c r="C411" s="72"/>
      <c r="D411" s="132"/>
      <c r="E411" s="71"/>
      <c r="F411" s="200"/>
    </row>
    <row r="412" spans="3:6" ht="18">
      <c r="C412" s="72"/>
      <c r="D412" s="132"/>
      <c r="E412" s="71"/>
      <c r="F412" s="200"/>
    </row>
    <row r="413" spans="3:6" ht="18">
      <c r="C413" s="72"/>
      <c r="D413" s="132"/>
      <c r="E413" s="71"/>
      <c r="F413" s="200"/>
    </row>
    <row r="414" spans="3:6" ht="18">
      <c r="C414" s="72"/>
      <c r="D414" s="132"/>
      <c r="E414" s="71"/>
      <c r="F414" s="200"/>
    </row>
    <row r="415" spans="3:6" ht="18">
      <c r="C415" s="72"/>
      <c r="D415" s="132"/>
      <c r="E415" s="71"/>
      <c r="F415" s="200"/>
    </row>
    <row r="416" spans="3:6" ht="18">
      <c r="C416" s="72"/>
      <c r="D416" s="132"/>
      <c r="E416" s="71"/>
      <c r="F416" s="200"/>
    </row>
    <row r="417" spans="3:6" ht="18">
      <c r="C417" s="72"/>
      <c r="D417" s="132"/>
      <c r="E417" s="71"/>
      <c r="F417" s="200"/>
    </row>
    <row r="418" spans="3:6" ht="18">
      <c r="C418" s="72"/>
      <c r="D418" s="132"/>
      <c r="E418" s="71"/>
      <c r="F418" s="200"/>
    </row>
    <row r="419" spans="3:6" ht="18">
      <c r="C419" s="72"/>
      <c r="D419" s="132"/>
      <c r="E419" s="71"/>
      <c r="F419" s="200"/>
    </row>
    <row r="420" spans="3:6" ht="18">
      <c r="C420" s="72"/>
      <c r="D420" s="132"/>
      <c r="E420" s="71"/>
      <c r="F420" s="200"/>
    </row>
    <row r="421" spans="3:6" ht="18">
      <c r="C421" s="72"/>
      <c r="D421" s="132"/>
      <c r="E421" s="71"/>
      <c r="F421" s="200"/>
    </row>
    <row r="422" spans="3:6" ht="18">
      <c r="C422" s="72"/>
      <c r="D422" s="132"/>
      <c r="E422" s="71"/>
      <c r="F422" s="200"/>
    </row>
    <row r="423" spans="3:6" ht="18">
      <c r="C423" s="72"/>
      <c r="D423" s="132"/>
      <c r="E423" s="71"/>
      <c r="F423" s="200"/>
    </row>
    <row r="424" spans="3:6" ht="18">
      <c r="C424" s="72"/>
      <c r="D424" s="132"/>
      <c r="E424" s="71"/>
      <c r="F424" s="200"/>
    </row>
    <row r="425" spans="3:6" ht="18">
      <c r="C425" s="72"/>
      <c r="D425" s="132"/>
      <c r="E425" s="71"/>
      <c r="F425" s="200"/>
    </row>
  </sheetData>
  <mergeCells count="6">
    <mergeCell ref="B40:G40"/>
    <mergeCell ref="D4:F4"/>
    <mergeCell ref="D5:F5"/>
    <mergeCell ref="B1:F1"/>
    <mergeCell ref="B2:F2"/>
    <mergeCell ref="A3:G3"/>
  </mergeCells>
  <printOptions/>
  <pageMargins left="0.91" right="0.76" top="1" bottom="1" header="0.5" footer="0.5"/>
  <pageSetup firstPageNumber="4" useFirstPageNumber="1" fitToHeight="1" fitToWidth="1" horizontalDpi="600" verticalDpi="600" orientation="portrait" paperSize="9" scale="55" r:id="rId1"/>
  <headerFooter alignWithMargins="0">
    <oddFooter>&amp;C&amp;P</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N185"/>
  <sheetViews>
    <sheetView showZeros="0" tabSelected="1" view="pageBreakPreview" zoomScale="75" zoomScaleNormal="50" zoomScaleSheetLayoutView="75" workbookViewId="0" topLeftCell="A83">
      <selection activeCell="F145" sqref="F145"/>
    </sheetView>
  </sheetViews>
  <sheetFormatPr defaultColWidth="8.88671875" defaultRowHeight="15"/>
  <cols>
    <col min="1" max="1" width="6.6640625" style="146" customWidth="1"/>
    <col min="2" max="2" width="3.77734375" style="146" hidden="1" customWidth="1"/>
    <col min="3" max="3" width="4.88671875" style="147" customWidth="1"/>
    <col min="4" max="4" width="21.88671875" style="147" customWidth="1"/>
    <col min="5" max="5" width="11.5546875" style="147" customWidth="1"/>
    <col min="6" max="6" width="14.88671875" style="147" customWidth="1"/>
    <col min="7" max="7" width="11.21484375" style="147" customWidth="1"/>
    <col min="8" max="8" width="13.99609375" style="148" customWidth="1"/>
    <col min="9" max="9" width="15.77734375" style="148" customWidth="1"/>
    <col min="10" max="10" width="14.10546875" style="143" customWidth="1"/>
    <col min="11" max="11" width="13.88671875" style="147" customWidth="1"/>
    <col min="12" max="12" width="15.4453125" style="148" customWidth="1"/>
    <col min="13" max="13" width="8.3359375" style="147" customWidth="1"/>
    <col min="14" max="14" width="9.4453125" style="147" bestFit="1" customWidth="1"/>
    <col min="15" max="16384" width="7.3359375" style="147" customWidth="1"/>
  </cols>
  <sheetData>
    <row r="1" spans="1:12" ht="39.75" customHeight="1">
      <c r="A1" s="46" t="s">
        <v>129</v>
      </c>
      <c r="B1" s="5"/>
      <c r="C1" s="5"/>
      <c r="D1" s="5"/>
      <c r="E1" s="5"/>
      <c r="F1" s="5"/>
      <c r="G1" s="5"/>
      <c r="H1" s="5"/>
      <c r="I1" s="5"/>
      <c r="J1" s="5"/>
      <c r="K1" s="5"/>
      <c r="L1" s="5"/>
    </row>
    <row r="2" spans="1:12" ht="6" customHeight="1">
      <c r="A2" s="233"/>
      <c r="B2" s="234"/>
      <c r="C2" s="235"/>
      <c r="D2" s="235"/>
      <c r="E2" s="235"/>
      <c r="F2" s="235"/>
      <c r="G2" s="235"/>
      <c r="H2" s="236"/>
      <c r="I2" s="236"/>
      <c r="J2" s="237"/>
      <c r="K2" s="238"/>
      <c r="L2" s="239"/>
    </row>
    <row r="3" spans="1:12" ht="22.5">
      <c r="A3" s="240" t="s">
        <v>273</v>
      </c>
      <c r="B3" s="240"/>
      <c r="C3" s="240"/>
      <c r="D3" s="240"/>
      <c r="E3" s="240"/>
      <c r="F3" s="240"/>
      <c r="G3" s="240"/>
      <c r="H3" s="240"/>
      <c r="I3" s="240"/>
      <c r="J3" s="240"/>
      <c r="K3" s="234"/>
      <c r="L3" s="239"/>
    </row>
    <row r="4" spans="1:12" ht="22.5">
      <c r="A4" s="234"/>
      <c r="B4" s="234"/>
      <c r="C4" s="235"/>
      <c r="D4" s="235"/>
      <c r="E4" s="235"/>
      <c r="F4" s="235"/>
      <c r="G4" s="235"/>
      <c r="H4" s="236"/>
      <c r="I4" s="236"/>
      <c r="J4" s="241"/>
      <c r="K4" s="242"/>
      <c r="L4" s="243"/>
    </row>
    <row r="5" spans="1:12" s="148" customFormat="1" ht="22.5" hidden="1">
      <c r="A5" s="244"/>
      <c r="B5" s="244"/>
      <c r="C5" s="236"/>
      <c r="D5" s="236"/>
      <c r="E5" s="236"/>
      <c r="F5" s="236"/>
      <c r="G5" s="236"/>
      <c r="H5" s="243"/>
      <c r="I5" s="243"/>
      <c r="J5" s="246"/>
      <c r="K5" s="247"/>
      <c r="L5" s="243"/>
    </row>
    <row r="6" spans="1:12" s="148" customFormat="1" ht="35.25" customHeight="1">
      <c r="A6" s="248" t="s">
        <v>119</v>
      </c>
      <c r="B6" s="244"/>
      <c r="C6" s="236"/>
      <c r="D6" s="236"/>
      <c r="E6" s="236"/>
      <c r="F6" s="236"/>
      <c r="G6" s="236"/>
      <c r="H6" s="243"/>
      <c r="I6" s="243"/>
      <c r="J6" s="246"/>
      <c r="K6" s="247"/>
      <c r="L6" s="243"/>
    </row>
    <row r="7" spans="1:12" s="148" customFormat="1" ht="36.75" customHeight="1">
      <c r="A7" s="244" t="s">
        <v>91</v>
      </c>
      <c r="B7" s="244" t="s">
        <v>55</v>
      </c>
      <c r="C7" s="249" t="s">
        <v>83</v>
      </c>
      <c r="D7" s="236"/>
      <c r="E7" s="236"/>
      <c r="F7" s="236"/>
      <c r="G7" s="236"/>
      <c r="H7" s="243"/>
      <c r="I7" s="243"/>
      <c r="J7" s="246"/>
      <c r="K7" s="247"/>
      <c r="L7" s="243"/>
    </row>
    <row r="8" spans="1:12" s="148" customFormat="1" ht="71.25" customHeight="1">
      <c r="A8" s="250"/>
      <c r="B8" s="244"/>
      <c r="C8" s="456" t="s">
        <v>168</v>
      </c>
      <c r="D8" s="460"/>
      <c r="E8" s="460"/>
      <c r="F8" s="460"/>
      <c r="G8" s="460"/>
      <c r="H8" s="460"/>
      <c r="I8" s="460"/>
      <c r="J8" s="460"/>
      <c r="K8" s="460"/>
      <c r="L8" s="460"/>
    </row>
    <row r="9" spans="1:12" s="148" customFormat="1" ht="36.75" customHeight="1">
      <c r="A9" s="244" t="s">
        <v>92</v>
      </c>
      <c r="B9" s="244"/>
      <c r="C9" s="249" t="s">
        <v>117</v>
      </c>
      <c r="D9" s="252"/>
      <c r="E9" s="252"/>
      <c r="F9" s="252"/>
      <c r="G9" s="252"/>
      <c r="H9" s="252"/>
      <c r="I9" s="252"/>
      <c r="J9" s="252"/>
      <c r="K9" s="252"/>
      <c r="L9" s="252"/>
    </row>
    <row r="10" spans="1:12" s="143" customFormat="1" ht="72" customHeight="1">
      <c r="A10" s="253"/>
      <c r="B10" s="253"/>
      <c r="C10" s="456" t="s">
        <v>169</v>
      </c>
      <c r="D10" s="456"/>
      <c r="E10" s="456"/>
      <c r="F10" s="456"/>
      <c r="G10" s="456"/>
      <c r="H10" s="456"/>
      <c r="I10" s="456"/>
      <c r="J10" s="456"/>
      <c r="K10" s="456"/>
      <c r="L10" s="456"/>
    </row>
    <row r="11" spans="1:12" s="143" customFormat="1" ht="10.5" customHeight="1">
      <c r="A11" s="253"/>
      <c r="B11" s="253"/>
      <c r="C11" s="456"/>
      <c r="D11" s="456"/>
      <c r="E11" s="456"/>
      <c r="F11" s="456"/>
      <c r="G11" s="456"/>
      <c r="H11" s="456"/>
      <c r="I11" s="456"/>
      <c r="J11" s="456"/>
      <c r="K11" s="456"/>
      <c r="L11" s="456"/>
    </row>
    <row r="12" spans="1:13" s="143" customFormat="1" ht="25.5" customHeight="1">
      <c r="A12" s="253"/>
      <c r="B12" s="253"/>
      <c r="C12" s="372" t="s">
        <v>170</v>
      </c>
      <c r="D12" s="372"/>
      <c r="E12" s="372"/>
      <c r="F12" s="372"/>
      <c r="G12" s="372"/>
      <c r="H12" s="372"/>
      <c r="I12" s="372"/>
      <c r="J12" s="372"/>
      <c r="K12" s="372"/>
      <c r="L12" s="372"/>
      <c r="M12" s="149"/>
    </row>
    <row r="13" spans="1:13" s="143" customFormat="1" ht="25.5" customHeight="1">
      <c r="A13" s="253"/>
      <c r="B13" s="253"/>
      <c r="C13" s="372" t="s">
        <v>171</v>
      </c>
      <c r="D13" s="372"/>
      <c r="E13" s="372"/>
      <c r="F13" s="372"/>
      <c r="G13" s="372"/>
      <c r="H13" s="372"/>
      <c r="I13" s="372"/>
      <c r="J13" s="372"/>
      <c r="K13" s="372"/>
      <c r="L13" s="372"/>
      <c r="M13" s="149"/>
    </row>
    <row r="14" spans="1:13" s="143" customFormat="1" ht="25.5" customHeight="1">
      <c r="A14" s="253"/>
      <c r="B14" s="253"/>
      <c r="C14" s="372" t="s">
        <v>172</v>
      </c>
      <c r="D14" s="372"/>
      <c r="E14" s="372"/>
      <c r="F14" s="372"/>
      <c r="G14" s="372"/>
      <c r="H14" s="372"/>
      <c r="I14" s="372"/>
      <c r="J14" s="372"/>
      <c r="K14" s="372"/>
      <c r="L14" s="372"/>
      <c r="M14" s="149"/>
    </row>
    <row r="15" spans="1:13" s="143" customFormat="1" ht="25.5" customHeight="1">
      <c r="A15" s="253"/>
      <c r="B15" s="253"/>
      <c r="C15" s="372" t="s">
        <v>173</v>
      </c>
      <c r="D15" s="372"/>
      <c r="E15" s="372"/>
      <c r="F15" s="372"/>
      <c r="G15" s="372"/>
      <c r="H15" s="372"/>
      <c r="I15" s="372"/>
      <c r="J15" s="372"/>
      <c r="K15" s="372"/>
      <c r="L15" s="372"/>
      <c r="M15" s="149"/>
    </row>
    <row r="16" spans="1:13" s="143" customFormat="1" ht="25.5" customHeight="1">
      <c r="A16" s="253"/>
      <c r="B16" s="253"/>
      <c r="C16" s="372" t="s">
        <v>286</v>
      </c>
      <c r="D16" s="372"/>
      <c r="E16" s="372"/>
      <c r="F16" s="372"/>
      <c r="G16" s="372"/>
      <c r="H16" s="372"/>
      <c r="I16" s="372"/>
      <c r="J16" s="372"/>
      <c r="K16" s="372"/>
      <c r="L16" s="372"/>
      <c r="M16" s="149"/>
    </row>
    <row r="17" spans="1:13" s="143" customFormat="1" ht="25.5" customHeight="1">
      <c r="A17" s="253"/>
      <c r="B17" s="253"/>
      <c r="C17" s="372" t="s">
        <v>291</v>
      </c>
      <c r="D17" s="372"/>
      <c r="E17" s="372"/>
      <c r="F17" s="372"/>
      <c r="G17" s="372"/>
      <c r="H17" s="372"/>
      <c r="I17" s="372"/>
      <c r="J17" s="372"/>
      <c r="K17" s="372"/>
      <c r="L17" s="372"/>
      <c r="M17" s="149"/>
    </row>
    <row r="18" spans="1:13" s="143" customFormat="1" ht="25.5" customHeight="1">
      <c r="A18" s="253"/>
      <c r="B18" s="253"/>
      <c r="C18" s="372" t="s">
        <v>174</v>
      </c>
      <c r="D18" s="372"/>
      <c r="E18" s="372"/>
      <c r="F18" s="372"/>
      <c r="G18" s="372"/>
      <c r="H18" s="372"/>
      <c r="I18" s="372"/>
      <c r="J18" s="372"/>
      <c r="K18" s="372"/>
      <c r="L18" s="372"/>
      <c r="M18" s="149"/>
    </row>
    <row r="19" spans="1:13" s="143" customFormat="1" ht="25.5" customHeight="1">
      <c r="A19" s="253"/>
      <c r="B19" s="253"/>
      <c r="C19" s="372" t="s">
        <v>175</v>
      </c>
      <c r="D19" s="372"/>
      <c r="E19" s="372"/>
      <c r="F19" s="372"/>
      <c r="G19" s="372"/>
      <c r="H19" s="372"/>
      <c r="I19" s="372"/>
      <c r="J19" s="372"/>
      <c r="K19" s="372"/>
      <c r="L19" s="372"/>
      <c r="M19" s="149"/>
    </row>
    <row r="20" spans="1:13" s="143" customFormat="1" ht="25.5" customHeight="1">
      <c r="A20" s="253"/>
      <c r="B20" s="253"/>
      <c r="C20" s="372" t="s">
        <v>176</v>
      </c>
      <c r="D20" s="372"/>
      <c r="E20" s="372"/>
      <c r="F20" s="372"/>
      <c r="G20" s="372"/>
      <c r="H20" s="372"/>
      <c r="I20" s="372"/>
      <c r="J20" s="372"/>
      <c r="K20" s="372"/>
      <c r="L20" s="372"/>
      <c r="M20" s="149"/>
    </row>
    <row r="21" spans="1:13" s="143" customFormat="1" ht="25.5" customHeight="1">
      <c r="A21" s="253"/>
      <c r="B21" s="253"/>
      <c r="C21" s="372" t="s">
        <v>292</v>
      </c>
      <c r="D21" s="372"/>
      <c r="E21" s="372"/>
      <c r="F21" s="372"/>
      <c r="G21" s="372"/>
      <c r="H21" s="372"/>
      <c r="I21" s="372"/>
      <c r="J21" s="372"/>
      <c r="K21" s="372"/>
      <c r="L21" s="372"/>
      <c r="M21" s="149"/>
    </row>
    <row r="22" spans="1:13" s="143" customFormat="1" ht="25.5" customHeight="1">
      <c r="A22" s="253"/>
      <c r="B22" s="253"/>
      <c r="C22" s="372" t="s">
        <v>294</v>
      </c>
      <c r="D22" s="232"/>
      <c r="E22" s="232"/>
      <c r="F22" s="232"/>
      <c r="G22" s="378"/>
      <c r="H22" s="379"/>
      <c r="I22" s="380"/>
      <c r="J22" s="381"/>
      <c r="K22" s="380"/>
      <c r="L22" s="380"/>
      <c r="M22" s="232"/>
    </row>
    <row r="23" spans="1:13" s="143" customFormat="1" ht="25.5" customHeight="1">
      <c r="A23" s="253"/>
      <c r="B23" s="253"/>
      <c r="C23" s="461" t="s">
        <v>293</v>
      </c>
      <c r="D23" s="451"/>
      <c r="E23" s="451"/>
      <c r="F23" s="451"/>
      <c r="G23" s="451"/>
      <c r="H23" s="451"/>
      <c r="I23" s="451"/>
      <c r="J23" s="451"/>
      <c r="K23" s="451"/>
      <c r="L23" s="451"/>
      <c r="M23" s="232"/>
    </row>
    <row r="24" spans="1:13" s="143" customFormat="1" ht="25.5" customHeight="1">
      <c r="A24" s="253"/>
      <c r="B24" s="253"/>
      <c r="C24" s="372" t="s">
        <v>189</v>
      </c>
      <c r="D24" s="372"/>
      <c r="E24" s="372"/>
      <c r="F24" s="232"/>
      <c r="G24" s="378"/>
      <c r="H24" s="379"/>
      <c r="I24" s="380"/>
      <c r="J24" s="382"/>
      <c r="K24" s="380"/>
      <c r="L24" s="380"/>
      <c r="M24" s="232"/>
    </row>
    <row r="25" spans="1:13" s="143" customFormat="1" ht="25.5" customHeight="1">
      <c r="A25" s="253" t="s">
        <v>181</v>
      </c>
      <c r="B25" s="253"/>
      <c r="C25" s="372"/>
      <c r="D25" s="372" t="s">
        <v>188</v>
      </c>
      <c r="E25" s="372"/>
      <c r="F25" s="232"/>
      <c r="G25" s="378"/>
      <c r="H25" s="379"/>
      <c r="I25" s="380"/>
      <c r="J25" s="382"/>
      <c r="K25" s="380"/>
      <c r="L25" s="380"/>
      <c r="M25" s="232"/>
    </row>
    <row r="26" spans="1:13" s="143" customFormat="1" ht="25.5" customHeight="1">
      <c r="A26" s="253"/>
      <c r="B26" s="253"/>
      <c r="C26" s="372" t="s">
        <v>180</v>
      </c>
      <c r="D26" s="372"/>
      <c r="E26" s="372"/>
      <c r="F26" s="232"/>
      <c r="G26" s="378"/>
      <c r="H26" s="380"/>
      <c r="I26" s="380"/>
      <c r="J26" s="379"/>
      <c r="K26" s="380"/>
      <c r="L26" s="380"/>
      <c r="M26" s="232"/>
    </row>
    <row r="27" spans="1:13" s="143" customFormat="1" ht="10.5" customHeight="1">
      <c r="A27" s="253"/>
      <c r="B27" s="253"/>
      <c r="E27" s="232"/>
      <c r="F27" s="232"/>
      <c r="G27" s="378"/>
      <c r="H27" s="380"/>
      <c r="I27" s="379"/>
      <c r="J27" s="379"/>
      <c r="K27" s="380"/>
      <c r="L27" s="380"/>
      <c r="M27" s="232"/>
    </row>
    <row r="28" spans="1:12" s="143" customFormat="1" ht="45.75" customHeight="1">
      <c r="A28" s="253"/>
      <c r="B28" s="253"/>
      <c r="C28" s="456" t="s">
        <v>203</v>
      </c>
      <c r="D28" s="456"/>
      <c r="E28" s="456"/>
      <c r="F28" s="456"/>
      <c r="G28" s="456"/>
      <c r="H28" s="456"/>
      <c r="I28" s="456"/>
      <c r="J28" s="456"/>
      <c r="K28" s="456"/>
      <c r="L28" s="456"/>
    </row>
    <row r="29" spans="1:12" s="143" customFormat="1" ht="37.5" customHeight="1">
      <c r="A29" s="253" t="s">
        <v>151</v>
      </c>
      <c r="B29" s="253"/>
      <c r="C29" s="258" t="s">
        <v>152</v>
      </c>
      <c r="D29" s="368"/>
      <c r="E29" s="251"/>
      <c r="F29" s="251"/>
      <c r="G29" s="251"/>
      <c r="H29" s="251"/>
      <c r="I29" s="251"/>
      <c r="J29" s="255"/>
      <c r="K29" s="255"/>
      <c r="L29" s="255"/>
    </row>
    <row r="30" spans="1:12" s="143" customFormat="1" ht="24" customHeight="1">
      <c r="A30" s="244"/>
      <c r="B30" s="244"/>
      <c r="C30" s="426" t="s">
        <v>131</v>
      </c>
      <c r="D30" s="451"/>
      <c r="E30" s="451"/>
      <c r="F30" s="451"/>
      <c r="G30" s="451"/>
      <c r="H30" s="451"/>
      <c r="I30" s="451"/>
      <c r="J30" s="451"/>
      <c r="K30" s="451"/>
      <c r="L30" s="451"/>
    </row>
    <row r="31" spans="1:12" s="150" customFormat="1" ht="37.5" customHeight="1">
      <c r="A31" s="244" t="s">
        <v>93</v>
      </c>
      <c r="B31" s="261" t="s">
        <v>56</v>
      </c>
      <c r="C31" s="258" t="s">
        <v>94</v>
      </c>
      <c r="D31" s="251"/>
      <c r="E31" s="258"/>
      <c r="F31" s="258"/>
      <c r="G31" s="258"/>
      <c r="H31" s="258"/>
      <c r="I31" s="258"/>
      <c r="J31" s="258"/>
      <c r="K31" s="258"/>
      <c r="L31" s="258"/>
    </row>
    <row r="32" spans="1:12" s="150" customFormat="1" ht="49.5" customHeight="1">
      <c r="A32" s="262"/>
      <c r="B32" s="261"/>
      <c r="C32" s="426" t="s">
        <v>245</v>
      </c>
      <c r="D32" s="451"/>
      <c r="E32" s="451"/>
      <c r="F32" s="451"/>
      <c r="G32" s="451"/>
      <c r="H32" s="451"/>
      <c r="I32" s="451"/>
      <c r="J32" s="451"/>
      <c r="K32" s="451"/>
      <c r="L32" s="451"/>
    </row>
    <row r="33" spans="1:4" s="143" customFormat="1" ht="37.5" customHeight="1">
      <c r="A33" s="244" t="s">
        <v>153</v>
      </c>
      <c r="B33" s="244"/>
      <c r="C33" s="258" t="s">
        <v>154</v>
      </c>
      <c r="D33" s="252"/>
    </row>
    <row r="34" spans="1:12" s="143" customFormat="1" ht="31.5" customHeight="1">
      <c r="A34" s="244"/>
      <c r="B34" s="244"/>
      <c r="C34" s="429" t="s">
        <v>177</v>
      </c>
      <c r="D34" s="451"/>
      <c r="E34" s="451"/>
      <c r="F34" s="451"/>
      <c r="G34" s="451"/>
      <c r="H34" s="451"/>
      <c r="I34" s="451"/>
      <c r="J34" s="451"/>
      <c r="K34" s="451"/>
      <c r="L34" s="451"/>
    </row>
    <row r="35" spans="1:12" s="143" customFormat="1" ht="37.5" customHeight="1">
      <c r="A35" s="244" t="s">
        <v>1</v>
      </c>
      <c r="B35" s="244"/>
      <c r="C35" s="258" t="s">
        <v>4</v>
      </c>
      <c r="D35" s="252"/>
      <c r="E35" s="246"/>
      <c r="F35" s="246"/>
      <c r="G35" s="246"/>
      <c r="H35" s="259"/>
      <c r="I35" s="259"/>
      <c r="J35" s="260"/>
      <c r="K35" s="260"/>
      <c r="L35" s="259"/>
    </row>
    <row r="36" spans="1:12" s="143" customFormat="1" ht="50.25" customHeight="1">
      <c r="A36" s="262"/>
      <c r="B36" s="244"/>
      <c r="C36" s="426" t="s">
        <v>193</v>
      </c>
      <c r="D36" s="451"/>
      <c r="E36" s="451"/>
      <c r="F36" s="451"/>
      <c r="G36" s="451"/>
      <c r="H36" s="451"/>
      <c r="I36" s="451"/>
      <c r="J36" s="451"/>
      <c r="K36" s="451"/>
      <c r="L36" s="451"/>
    </row>
    <row r="37" spans="1:12" ht="38.25" customHeight="1">
      <c r="A37" s="234" t="s">
        <v>3</v>
      </c>
      <c r="B37" s="234" t="s">
        <v>62</v>
      </c>
      <c r="C37" s="263" t="s">
        <v>6</v>
      </c>
      <c r="D37" s="370"/>
      <c r="E37" s="264"/>
      <c r="F37" s="264"/>
      <c r="G37" s="264"/>
      <c r="H37" s="259"/>
      <c r="I37" s="259"/>
      <c r="J37" s="260"/>
      <c r="K37" s="265"/>
      <c r="L37" s="259"/>
    </row>
    <row r="38" spans="1:12" s="143" customFormat="1" ht="52.5" customHeight="1">
      <c r="A38" s="244"/>
      <c r="B38" s="244"/>
      <c r="C38" s="458" t="s">
        <v>282</v>
      </c>
      <c r="D38" s="459"/>
      <c r="E38" s="459"/>
      <c r="F38" s="459"/>
      <c r="G38" s="459"/>
      <c r="H38" s="459"/>
      <c r="I38" s="459"/>
      <c r="J38" s="459"/>
      <c r="K38" s="459"/>
      <c r="L38" s="459"/>
    </row>
    <row r="39" spans="1:12" s="143" customFormat="1" ht="36.75" customHeight="1">
      <c r="A39" s="244" t="s">
        <v>5</v>
      </c>
      <c r="B39" s="244" t="s">
        <v>34</v>
      </c>
      <c r="C39" s="258" t="s">
        <v>2</v>
      </c>
      <c r="D39" s="267"/>
      <c r="E39" s="246"/>
      <c r="F39" s="246"/>
      <c r="G39" s="246"/>
      <c r="H39" s="259"/>
      <c r="I39" s="259"/>
      <c r="J39" s="260"/>
      <c r="K39" s="260"/>
      <c r="L39" s="259"/>
    </row>
    <row r="40" spans="1:12" s="143" customFormat="1" ht="52.5" customHeight="1">
      <c r="A40" s="244"/>
      <c r="B40" s="244"/>
      <c r="C40" s="458" t="s">
        <v>178</v>
      </c>
      <c r="D40" s="459"/>
      <c r="E40" s="459"/>
      <c r="F40" s="459"/>
      <c r="G40" s="459"/>
      <c r="H40" s="459"/>
      <c r="I40" s="459"/>
      <c r="J40" s="459"/>
      <c r="K40" s="459"/>
      <c r="L40" s="459"/>
    </row>
    <row r="41" spans="1:12" s="143" customFormat="1" ht="36.75" customHeight="1">
      <c r="A41" s="244" t="s">
        <v>155</v>
      </c>
      <c r="B41" s="244"/>
      <c r="C41" s="258" t="s">
        <v>100</v>
      </c>
      <c r="D41" s="267"/>
      <c r="E41" s="268"/>
      <c r="F41" s="268"/>
      <c r="G41" s="269"/>
      <c r="H41" s="269"/>
      <c r="I41" s="269"/>
      <c r="J41" s="269"/>
      <c r="K41" s="269"/>
      <c r="L41" s="269"/>
    </row>
    <row r="42" spans="1:12" s="143" customFormat="1" ht="21.75" customHeight="1">
      <c r="A42" s="261"/>
      <c r="B42" s="250" t="s">
        <v>56</v>
      </c>
      <c r="C42" s="453" t="s">
        <v>86</v>
      </c>
      <c r="D42" s="459"/>
      <c r="E42" s="459"/>
      <c r="F42" s="459"/>
      <c r="G42" s="459"/>
      <c r="H42" s="459"/>
      <c r="I42" s="459"/>
      <c r="J42" s="459"/>
      <c r="K42" s="459"/>
      <c r="L42" s="459"/>
    </row>
    <row r="43" spans="1:12" s="143" customFormat="1" ht="37.5" customHeight="1">
      <c r="A43" s="244" t="s">
        <v>212</v>
      </c>
      <c r="B43" s="244"/>
      <c r="C43" s="258" t="s">
        <v>7</v>
      </c>
      <c r="D43" s="267"/>
      <c r="E43" s="268"/>
      <c r="F43" s="268"/>
      <c r="G43" s="269"/>
      <c r="H43" s="269"/>
      <c r="I43" s="269"/>
      <c r="J43" s="269"/>
      <c r="K43" s="269"/>
      <c r="L43" s="269"/>
    </row>
    <row r="44" spans="1:12" s="143" customFormat="1" ht="21.75" customHeight="1">
      <c r="A44" s="261"/>
      <c r="B44" s="250"/>
      <c r="C44" s="457" t="s">
        <v>183</v>
      </c>
      <c r="D44" s="451"/>
      <c r="E44" s="451"/>
      <c r="F44" s="451"/>
      <c r="G44" s="451"/>
      <c r="H44" s="451"/>
      <c r="I44" s="451"/>
      <c r="J44" s="451"/>
      <c r="K44" s="451"/>
      <c r="L44" s="451"/>
    </row>
    <row r="45" spans="1:12" s="143" customFormat="1" ht="36.75" customHeight="1">
      <c r="A45" s="244" t="s">
        <v>8</v>
      </c>
      <c r="B45" s="244" t="s">
        <v>33</v>
      </c>
      <c r="C45" s="258" t="s">
        <v>71</v>
      </c>
      <c r="D45" s="267"/>
      <c r="E45" s="246"/>
      <c r="F45" s="246"/>
      <c r="G45" s="246"/>
      <c r="H45" s="259"/>
      <c r="I45" s="259"/>
      <c r="J45" s="260"/>
      <c r="K45" s="260"/>
      <c r="L45" s="259"/>
    </row>
    <row r="46" spans="1:12" s="143" customFormat="1" ht="21.75" customHeight="1">
      <c r="A46" s="256"/>
      <c r="B46" s="244"/>
      <c r="C46" s="428" t="s">
        <v>190</v>
      </c>
      <c r="D46" s="451"/>
      <c r="E46" s="451"/>
      <c r="F46" s="451"/>
      <c r="G46" s="451"/>
      <c r="H46" s="451"/>
      <c r="I46" s="451"/>
      <c r="J46" s="451"/>
      <c r="K46" s="451"/>
      <c r="L46" s="451"/>
    </row>
    <row r="47" spans="1:12" s="152" customFormat="1" ht="36.75" customHeight="1">
      <c r="A47" s="234" t="s">
        <v>9</v>
      </c>
      <c r="B47" s="244" t="s">
        <v>36</v>
      </c>
      <c r="C47" s="276" t="s">
        <v>132</v>
      </c>
      <c r="D47" s="369"/>
      <c r="E47" s="277"/>
      <c r="F47" s="277"/>
      <c r="G47" s="277"/>
      <c r="H47" s="271"/>
      <c r="I47" s="271"/>
      <c r="J47" s="278"/>
      <c r="K47" s="275"/>
      <c r="L47" s="271"/>
    </row>
    <row r="48" spans="1:12" s="152" customFormat="1" ht="46.5" customHeight="1">
      <c r="A48" s="244"/>
      <c r="B48" s="244"/>
      <c r="C48" s="457" t="s">
        <v>274</v>
      </c>
      <c r="D48" s="451"/>
      <c r="E48" s="451"/>
      <c r="F48" s="451"/>
      <c r="G48" s="451"/>
      <c r="H48" s="451"/>
      <c r="I48" s="451"/>
      <c r="J48" s="451"/>
      <c r="K48" s="451"/>
      <c r="L48" s="451"/>
    </row>
    <row r="49" spans="1:12" ht="36.75" customHeight="1">
      <c r="A49" s="234" t="s">
        <v>10</v>
      </c>
      <c r="B49" s="234"/>
      <c r="C49" s="279" t="s">
        <v>122</v>
      </c>
      <c r="D49" s="281"/>
      <c r="E49" s="280"/>
      <c r="F49" s="280"/>
      <c r="G49" s="280"/>
      <c r="H49" s="245"/>
      <c r="I49" s="245"/>
      <c r="J49" s="257"/>
      <c r="K49" s="280"/>
      <c r="L49" s="245"/>
    </row>
    <row r="50" spans="1:12" ht="17.25" customHeight="1">
      <c r="A50" s="234"/>
      <c r="B50" s="234"/>
      <c r="C50" s="279"/>
      <c r="D50" s="281"/>
      <c r="E50" s="280"/>
      <c r="F50" s="280"/>
      <c r="G50" s="280"/>
      <c r="H50" s="245"/>
      <c r="I50" s="245"/>
      <c r="J50" s="257"/>
      <c r="K50" s="280"/>
      <c r="L50" s="245"/>
    </row>
    <row r="51" spans="1:12" s="149" customFormat="1" ht="21.75" customHeight="1">
      <c r="A51" s="256"/>
      <c r="B51" s="256"/>
      <c r="C51" s="281" t="s">
        <v>246</v>
      </c>
      <c r="D51" s="281"/>
      <c r="E51" s="281"/>
      <c r="F51" s="282"/>
      <c r="G51" s="283"/>
      <c r="H51" s="282"/>
      <c r="I51" s="282"/>
      <c r="J51" s="282"/>
      <c r="K51" s="283"/>
      <c r="L51" s="282"/>
    </row>
    <row r="52" spans="1:12" s="149" customFormat="1" ht="86.25" customHeight="1">
      <c r="A52" s="256"/>
      <c r="B52" s="256"/>
      <c r="C52" s="281"/>
      <c r="D52" s="281"/>
      <c r="E52" s="281"/>
      <c r="F52" s="284"/>
      <c r="G52" s="285"/>
      <c r="H52" s="284" t="s">
        <v>256</v>
      </c>
      <c r="I52" s="284" t="s">
        <v>257</v>
      </c>
      <c r="J52" s="284" t="s">
        <v>45</v>
      </c>
      <c r="K52" s="283"/>
      <c r="L52" s="282"/>
    </row>
    <row r="53" spans="1:12" s="149" customFormat="1" ht="21.75" customHeight="1">
      <c r="A53" s="256"/>
      <c r="B53" s="256"/>
      <c r="C53" s="281"/>
      <c r="D53" s="281"/>
      <c r="E53" s="281"/>
      <c r="F53" s="285"/>
      <c r="G53" s="282"/>
      <c r="H53" s="285" t="s">
        <v>63</v>
      </c>
      <c r="I53" s="285" t="s">
        <v>63</v>
      </c>
      <c r="J53" s="285" t="s">
        <v>63</v>
      </c>
      <c r="K53" s="283"/>
      <c r="L53" s="282"/>
    </row>
    <row r="54" spans="1:12" s="149" customFormat="1" ht="21.75" customHeight="1" thickBot="1">
      <c r="A54" s="256"/>
      <c r="B54" s="256"/>
      <c r="C54" s="281" t="s">
        <v>42</v>
      </c>
      <c r="D54" s="289"/>
      <c r="E54" s="281"/>
      <c r="F54" s="45"/>
      <c r="G54" s="282"/>
      <c r="H54" s="286">
        <v>7896</v>
      </c>
      <c r="I54" s="286">
        <v>136</v>
      </c>
      <c r="J54" s="286">
        <f>H54+I54</f>
        <v>8032</v>
      </c>
      <c r="K54" s="283"/>
      <c r="L54" s="282"/>
    </row>
    <row r="55" spans="1:12" ht="22.5">
      <c r="A55" s="234"/>
      <c r="B55" s="234"/>
      <c r="C55" s="235"/>
      <c r="D55" s="235"/>
      <c r="E55" s="235"/>
      <c r="F55" s="235"/>
      <c r="G55" s="235"/>
      <c r="H55" s="236"/>
      <c r="I55" s="236"/>
      <c r="J55" s="241"/>
      <c r="K55" s="242"/>
      <c r="L55" s="243"/>
    </row>
    <row r="56" spans="1:12" s="153" customFormat="1" ht="32.25" customHeight="1">
      <c r="A56" s="248" t="s">
        <v>99</v>
      </c>
      <c r="B56" s="287"/>
      <c r="C56" s="288"/>
      <c r="D56" s="8"/>
      <c r="E56" s="289"/>
      <c r="F56" s="289"/>
      <c r="G56" s="289"/>
      <c r="H56" s="289"/>
      <c r="I56" s="289"/>
      <c r="J56" s="289"/>
      <c r="K56" s="289"/>
      <c r="L56" s="289"/>
    </row>
    <row r="57" spans="1:12" ht="37.5" customHeight="1">
      <c r="A57" s="32" t="s">
        <v>156</v>
      </c>
      <c r="B57" s="290">
        <v>17</v>
      </c>
      <c r="C57" s="291" t="s">
        <v>121</v>
      </c>
      <c r="D57" s="369"/>
      <c r="E57" s="8"/>
      <c r="F57" s="8"/>
      <c r="G57" s="8"/>
      <c r="H57" s="8"/>
      <c r="I57" s="8"/>
      <c r="J57" s="292"/>
      <c r="K57" s="293"/>
      <c r="L57" s="294"/>
    </row>
    <row r="58" spans="1:12" ht="107.25" customHeight="1">
      <c r="A58" s="32"/>
      <c r="B58" s="32"/>
      <c r="C58" s="456" t="s">
        <v>268</v>
      </c>
      <c r="D58" s="466"/>
      <c r="E58" s="466"/>
      <c r="F58" s="466"/>
      <c r="G58" s="466"/>
      <c r="H58" s="466"/>
      <c r="I58" s="466"/>
      <c r="J58" s="466"/>
      <c r="K58" s="466"/>
      <c r="L58" s="466"/>
    </row>
    <row r="59" spans="1:12" ht="56.25" customHeight="1">
      <c r="A59" s="32"/>
      <c r="B59" s="32"/>
      <c r="C59" s="457" t="s">
        <v>283</v>
      </c>
      <c r="D59" s="466"/>
      <c r="E59" s="466"/>
      <c r="F59" s="466"/>
      <c r="G59" s="466"/>
      <c r="H59" s="466"/>
      <c r="I59" s="466"/>
      <c r="J59" s="466"/>
      <c r="K59" s="466"/>
      <c r="L59" s="466"/>
    </row>
    <row r="60" spans="1:12" ht="37.5" customHeight="1">
      <c r="A60" s="32" t="s">
        <v>11</v>
      </c>
      <c r="B60" s="32">
        <v>18</v>
      </c>
      <c r="C60" s="450" t="s">
        <v>120</v>
      </c>
      <c r="D60" s="451"/>
      <c r="E60" s="451"/>
      <c r="F60" s="451"/>
      <c r="G60" s="451"/>
      <c r="H60" s="451"/>
      <c r="I60" s="451"/>
      <c r="J60" s="451"/>
      <c r="K60" s="451"/>
      <c r="L60" s="451"/>
    </row>
    <row r="61" spans="1:14" ht="74.25" customHeight="1">
      <c r="A61" s="295"/>
      <c r="B61" s="295"/>
      <c r="C61" s="457" t="s">
        <v>275</v>
      </c>
      <c r="D61" s="463"/>
      <c r="E61" s="463"/>
      <c r="F61" s="463"/>
      <c r="G61" s="463"/>
      <c r="H61" s="463"/>
      <c r="I61" s="463"/>
      <c r="J61" s="463"/>
      <c r="K61" s="463"/>
      <c r="L61" s="463"/>
      <c r="N61" s="147" t="s">
        <v>181</v>
      </c>
    </row>
    <row r="62" spans="1:12" s="154" customFormat="1" ht="37.5" customHeight="1">
      <c r="A62" s="32" t="s">
        <v>0</v>
      </c>
      <c r="B62" s="32">
        <v>21</v>
      </c>
      <c r="C62" s="291" t="s">
        <v>247</v>
      </c>
      <c r="D62" s="252"/>
      <c r="E62" s="296"/>
      <c r="F62" s="296"/>
      <c r="G62" s="296"/>
      <c r="H62" s="296"/>
      <c r="I62" s="296"/>
      <c r="J62" s="297"/>
      <c r="K62" s="298"/>
      <c r="L62" s="299"/>
    </row>
    <row r="63" spans="1:12" ht="103.5" customHeight="1">
      <c r="A63" s="32"/>
      <c r="B63" s="32"/>
      <c r="C63" s="464" t="s">
        <v>276</v>
      </c>
      <c r="D63" s="465"/>
      <c r="E63" s="465"/>
      <c r="F63" s="465"/>
      <c r="G63" s="465"/>
      <c r="H63" s="465"/>
      <c r="I63" s="465"/>
      <c r="J63" s="465"/>
      <c r="K63" s="465"/>
      <c r="L63" s="465"/>
    </row>
    <row r="64" spans="1:12" s="155" customFormat="1" ht="37.5" customHeight="1">
      <c r="A64" s="32" t="s">
        <v>213</v>
      </c>
      <c r="B64" s="300"/>
      <c r="C64" s="301" t="s">
        <v>89</v>
      </c>
      <c r="D64" s="252"/>
      <c r="E64" s="268"/>
      <c r="F64" s="268"/>
      <c r="G64" s="268"/>
      <c r="H64" s="268"/>
      <c r="I64" s="268"/>
      <c r="J64" s="268"/>
      <c r="K64" s="302"/>
      <c r="L64" s="302"/>
    </row>
    <row r="65" spans="1:12" s="155" customFormat="1" ht="30.75" customHeight="1">
      <c r="A65" s="303"/>
      <c r="B65" s="304"/>
      <c r="C65" s="427" t="s">
        <v>191</v>
      </c>
      <c r="D65" s="466"/>
      <c r="E65" s="466"/>
      <c r="F65" s="466"/>
      <c r="G65" s="466"/>
      <c r="H65" s="466"/>
      <c r="I65" s="466"/>
      <c r="J65" s="466"/>
      <c r="K65" s="466"/>
      <c r="L65" s="466"/>
    </row>
    <row r="66" spans="1:12" s="155" customFormat="1" ht="37.5" customHeight="1">
      <c r="A66" s="244" t="s">
        <v>157</v>
      </c>
      <c r="B66" s="244" t="s">
        <v>29</v>
      </c>
      <c r="C66" s="249" t="s">
        <v>20</v>
      </c>
      <c r="D66" s="270"/>
      <c r="E66" s="252"/>
      <c r="F66" s="252"/>
      <c r="G66" s="252"/>
      <c r="H66" s="252"/>
      <c r="I66" s="252"/>
      <c r="J66" s="252"/>
      <c r="K66" s="252"/>
      <c r="L66" s="252"/>
    </row>
    <row r="67" spans="1:12" s="143" customFormat="1" ht="21" customHeight="1">
      <c r="A67" s="257"/>
      <c r="B67" s="257"/>
      <c r="C67" s="257"/>
      <c r="D67" s="270"/>
      <c r="E67" s="270"/>
      <c r="F67" s="270"/>
      <c r="G67" s="270"/>
      <c r="H67" s="305"/>
      <c r="I67" s="305"/>
      <c r="J67" s="285" t="s">
        <v>23</v>
      </c>
      <c r="K67" s="305"/>
      <c r="L67" s="285" t="s">
        <v>80</v>
      </c>
    </row>
    <row r="68" spans="1:12" s="143" customFormat="1" ht="20.25" customHeight="1" thickBot="1">
      <c r="A68" s="257"/>
      <c r="B68" s="257"/>
      <c r="C68" s="257"/>
      <c r="D68" s="270"/>
      <c r="E68" s="270"/>
      <c r="F68" s="270"/>
      <c r="G68" s="270"/>
      <c r="H68" s="305"/>
      <c r="I68" s="305"/>
      <c r="J68" s="306" t="s">
        <v>79</v>
      </c>
      <c r="K68" s="307"/>
      <c r="L68" s="306" t="s">
        <v>79</v>
      </c>
    </row>
    <row r="69" spans="1:12" s="143" customFormat="1" ht="24.75" customHeight="1">
      <c r="A69" s="244"/>
      <c r="B69" s="244"/>
      <c r="C69" s="249"/>
      <c r="D69" s="270"/>
      <c r="E69" s="270"/>
      <c r="F69" s="270"/>
      <c r="G69" s="270"/>
      <c r="H69" s="308"/>
      <c r="I69" s="308"/>
      <c r="J69" s="309" t="s">
        <v>166</v>
      </c>
      <c r="K69" s="310"/>
      <c r="L69" s="309" t="s">
        <v>166</v>
      </c>
    </row>
    <row r="70" spans="1:12" s="153" customFormat="1" ht="18.75" customHeight="1">
      <c r="A70" s="244"/>
      <c r="B70" s="244"/>
      <c r="C70" s="311"/>
      <c r="D70" s="314"/>
      <c r="E70" s="270"/>
      <c r="F70" s="270"/>
      <c r="G70" s="462"/>
      <c r="H70" s="462"/>
      <c r="I70" s="312"/>
      <c r="J70" s="313" t="s">
        <v>19</v>
      </c>
      <c r="K70" s="313"/>
      <c r="L70" s="313" t="s">
        <v>19</v>
      </c>
    </row>
    <row r="71" spans="1:12" s="143" customFormat="1" ht="4.5" customHeight="1" hidden="1">
      <c r="A71" s="244"/>
      <c r="B71" s="244"/>
      <c r="C71" s="314"/>
      <c r="D71" s="314"/>
      <c r="E71" s="314"/>
      <c r="F71" s="314"/>
      <c r="G71" s="314"/>
      <c r="H71" s="314"/>
      <c r="I71" s="314"/>
      <c r="J71" s="314"/>
      <c r="K71" s="314"/>
      <c r="L71" s="314"/>
    </row>
    <row r="72" spans="1:12" s="143" customFormat="1" ht="4.5" customHeight="1">
      <c r="A72" s="244"/>
      <c r="B72" s="244"/>
      <c r="C72" s="314"/>
      <c r="E72" s="314"/>
      <c r="F72" s="314"/>
      <c r="G72" s="314"/>
      <c r="H72" s="314"/>
      <c r="I72" s="314"/>
      <c r="J72" s="314"/>
      <c r="K72" s="314"/>
      <c r="L72" s="314"/>
    </row>
    <row r="73" spans="1:12" s="143" customFormat="1" ht="20.25" customHeight="1">
      <c r="A73" s="244"/>
      <c r="B73" s="244"/>
      <c r="C73" s="249"/>
      <c r="D73" s="270"/>
      <c r="E73" s="314"/>
      <c r="F73" s="314"/>
      <c r="G73" s="314"/>
      <c r="H73" s="314"/>
      <c r="I73" s="314"/>
      <c r="J73" s="314"/>
      <c r="K73" s="314"/>
      <c r="L73" s="314"/>
    </row>
    <row r="74" spans="1:12" s="143" customFormat="1" ht="24" customHeight="1">
      <c r="A74" s="244"/>
      <c r="B74" s="244"/>
      <c r="C74" s="311" t="s">
        <v>123</v>
      </c>
      <c r="D74" s="318"/>
      <c r="E74" s="270"/>
      <c r="F74" s="270"/>
      <c r="G74" s="270"/>
      <c r="H74" s="315"/>
      <c r="I74" s="315"/>
      <c r="J74" s="315"/>
      <c r="K74" s="316"/>
      <c r="L74" s="315"/>
    </row>
    <row r="75" spans="1:12" s="143" customFormat="1" ht="22.5">
      <c r="A75" s="244"/>
      <c r="B75" s="244"/>
      <c r="C75" s="317" t="s">
        <v>44</v>
      </c>
      <c r="D75" s="318"/>
      <c r="E75" s="318"/>
      <c r="F75" s="318"/>
      <c r="G75" s="318"/>
      <c r="H75" s="319"/>
      <c r="I75" s="319"/>
      <c r="J75" s="320">
        <f>L75-1894</f>
        <v>2496</v>
      </c>
      <c r="K75" s="260"/>
      <c r="L75" s="320">
        <v>4390</v>
      </c>
    </row>
    <row r="76" spans="1:12" s="143" customFormat="1" ht="22.5">
      <c r="A76" s="244"/>
      <c r="B76" s="244"/>
      <c r="C76" s="317" t="s">
        <v>194</v>
      </c>
      <c r="D76" s="318"/>
      <c r="E76" s="318"/>
      <c r="F76" s="318"/>
      <c r="G76" s="318"/>
      <c r="H76" s="319"/>
      <c r="I76" s="319"/>
      <c r="J76" s="320">
        <f>L76-3520</f>
        <v>9378</v>
      </c>
      <c r="K76" s="260"/>
      <c r="L76" s="320">
        <v>12898</v>
      </c>
    </row>
    <row r="77" spans="1:12" s="143" customFormat="1" ht="22.5">
      <c r="A77" s="244"/>
      <c r="B77" s="244"/>
      <c r="C77" s="311" t="s">
        <v>133</v>
      </c>
      <c r="D77" s="270"/>
      <c r="E77" s="318"/>
      <c r="F77" s="318"/>
      <c r="G77" s="318"/>
      <c r="H77" s="320"/>
      <c r="I77" s="320"/>
      <c r="J77" s="320"/>
      <c r="K77" s="274"/>
      <c r="L77" s="320"/>
    </row>
    <row r="78" spans="1:12" s="143" customFormat="1" ht="25.5" customHeight="1">
      <c r="A78" s="244"/>
      <c r="B78" s="244"/>
      <c r="C78" s="317" t="s">
        <v>44</v>
      </c>
      <c r="D78" s="270"/>
      <c r="E78" s="270"/>
      <c r="F78" s="270"/>
      <c r="G78" s="270"/>
      <c r="H78" s="319"/>
      <c r="I78" s="319"/>
      <c r="J78" s="320">
        <f>L78-894</f>
        <v>-241</v>
      </c>
      <c r="K78" s="274"/>
      <c r="L78" s="320">
        <v>653</v>
      </c>
    </row>
    <row r="79" spans="1:12" s="143" customFormat="1" ht="25.5" customHeight="1">
      <c r="A79" s="244"/>
      <c r="B79" s="244"/>
      <c r="C79" s="317" t="s">
        <v>194</v>
      </c>
      <c r="D79" s="270"/>
      <c r="E79" s="270"/>
      <c r="F79" s="270"/>
      <c r="G79" s="270"/>
      <c r="H79" s="319"/>
      <c r="I79" s="319"/>
      <c r="J79" s="320">
        <f>L79+57</f>
        <v>-116</v>
      </c>
      <c r="K79" s="274"/>
      <c r="L79" s="320">
        <v>-173</v>
      </c>
    </row>
    <row r="80" spans="1:12" s="143" customFormat="1" ht="33" customHeight="1" thickBot="1">
      <c r="A80" s="244"/>
      <c r="B80" s="244"/>
      <c r="C80" s="321"/>
      <c r="D80" s="318"/>
      <c r="E80" s="270"/>
      <c r="F80" s="270"/>
      <c r="G80" s="270"/>
      <c r="H80" s="319"/>
      <c r="I80" s="319"/>
      <c r="J80" s="322">
        <f>SUM(J74:J79)</f>
        <v>11517</v>
      </c>
      <c r="K80" s="323"/>
      <c r="L80" s="322">
        <f>SUM(L74:L79)</f>
        <v>17768</v>
      </c>
    </row>
    <row r="81" spans="1:12" s="143" customFormat="1" ht="7.5" customHeight="1">
      <c r="A81" s="244"/>
      <c r="B81" s="244"/>
      <c r="C81" s="317"/>
      <c r="D81" s="267"/>
      <c r="E81" s="318"/>
      <c r="F81" s="318"/>
      <c r="G81" s="270"/>
      <c r="H81" s="319"/>
      <c r="I81" s="319"/>
      <c r="J81" s="320"/>
      <c r="K81" s="274"/>
      <c r="L81" s="320"/>
    </row>
    <row r="82" spans="1:12" s="143" customFormat="1" ht="53.25" customHeight="1">
      <c r="A82" s="244"/>
      <c r="B82" s="244"/>
      <c r="C82" s="453" t="s">
        <v>184</v>
      </c>
      <c r="D82" s="451"/>
      <c r="E82" s="451"/>
      <c r="F82" s="451"/>
      <c r="G82" s="451"/>
      <c r="H82" s="451"/>
      <c r="I82" s="451"/>
      <c r="J82" s="451"/>
      <c r="K82" s="451"/>
      <c r="L82" s="451"/>
    </row>
    <row r="83" spans="1:12" s="143" customFormat="1" ht="36.75" customHeight="1">
      <c r="A83" s="244" t="s">
        <v>12</v>
      </c>
      <c r="B83" s="244" t="s">
        <v>30</v>
      </c>
      <c r="C83" s="324" t="s">
        <v>13</v>
      </c>
      <c r="D83" s="270"/>
      <c r="E83" s="270"/>
      <c r="F83" s="270"/>
      <c r="G83" s="270"/>
      <c r="H83" s="273"/>
      <c r="I83" s="273"/>
      <c r="J83" s="319"/>
      <c r="K83" s="274"/>
      <c r="L83" s="325"/>
    </row>
    <row r="84" spans="1:12" s="143" customFormat="1" ht="27.75" customHeight="1">
      <c r="A84" s="244"/>
      <c r="B84" s="244"/>
      <c r="C84" s="326" t="s">
        <v>148</v>
      </c>
      <c r="D84" s="270"/>
      <c r="E84" s="270"/>
      <c r="F84" s="270"/>
      <c r="G84" s="270"/>
      <c r="H84" s="273"/>
      <c r="I84" s="273"/>
      <c r="J84" s="327"/>
      <c r="K84" s="328"/>
      <c r="L84" s="329"/>
    </row>
    <row r="85" spans="1:12" s="143" customFormat="1" ht="37.5" customHeight="1">
      <c r="A85" s="244" t="s">
        <v>14</v>
      </c>
      <c r="B85" s="244" t="s">
        <v>31</v>
      </c>
      <c r="C85" s="249" t="s">
        <v>69</v>
      </c>
      <c r="D85" s="270"/>
      <c r="E85" s="270"/>
      <c r="F85" s="270"/>
      <c r="G85" s="270"/>
      <c r="H85" s="331"/>
      <c r="I85" s="331"/>
      <c r="J85" s="319"/>
      <c r="K85" s="274"/>
      <c r="L85" s="331"/>
    </row>
    <row r="86" spans="1:12" s="143" customFormat="1" ht="22.5">
      <c r="A86" s="244"/>
      <c r="B86" s="244"/>
      <c r="C86" s="326" t="s">
        <v>139</v>
      </c>
      <c r="D86" s="270"/>
      <c r="E86" s="270"/>
      <c r="F86" s="270"/>
      <c r="G86" s="270"/>
      <c r="H86" s="331"/>
      <c r="I86" s="331"/>
      <c r="J86" s="319"/>
      <c r="K86" s="274"/>
      <c r="L86" s="331"/>
    </row>
    <row r="87" spans="1:12" s="143" customFormat="1" ht="36.75" customHeight="1">
      <c r="A87" s="244" t="s">
        <v>15</v>
      </c>
      <c r="B87" s="244" t="s">
        <v>33</v>
      </c>
      <c r="C87" s="258" t="s">
        <v>72</v>
      </c>
      <c r="D87" s="18"/>
      <c r="E87" s="246"/>
      <c r="F87" s="246"/>
      <c r="G87" s="246"/>
      <c r="H87" s="259"/>
      <c r="I87" s="259"/>
      <c r="J87" s="260"/>
      <c r="K87" s="260"/>
      <c r="L87" s="259"/>
    </row>
    <row r="88" spans="1:12" s="143" customFormat="1" ht="21.75" customHeight="1">
      <c r="A88" s="262"/>
      <c r="B88" s="262"/>
      <c r="C88" s="399" t="s">
        <v>149</v>
      </c>
      <c r="D88" s="390"/>
      <c r="E88" s="390"/>
      <c r="F88" s="390"/>
      <c r="G88" s="390"/>
      <c r="H88" s="390"/>
      <c r="I88" s="390"/>
      <c r="J88" s="390"/>
      <c r="K88" s="390"/>
      <c r="L88" s="390"/>
    </row>
    <row r="89" spans="1:12" s="143" customFormat="1" ht="37.5" customHeight="1">
      <c r="A89" s="244" t="s">
        <v>214</v>
      </c>
      <c r="B89" s="244" t="s">
        <v>35</v>
      </c>
      <c r="C89" s="338" t="s">
        <v>73</v>
      </c>
      <c r="D89" s="246"/>
      <c r="E89" s="246"/>
      <c r="F89" s="246"/>
      <c r="G89" s="246"/>
      <c r="H89" s="259"/>
      <c r="I89" s="259"/>
      <c r="J89" s="260"/>
      <c r="K89" s="260"/>
      <c r="L89" s="259"/>
    </row>
    <row r="90" spans="1:12" s="143" customFormat="1" ht="4.5" customHeight="1" hidden="1">
      <c r="A90" s="244"/>
      <c r="B90" s="244"/>
      <c r="C90" s="338"/>
      <c r="D90" s="246"/>
      <c r="E90" s="246"/>
      <c r="F90" s="246"/>
      <c r="G90" s="246"/>
      <c r="H90" s="259"/>
      <c r="I90" s="259"/>
      <c r="J90" s="257"/>
      <c r="K90" s="339"/>
      <c r="L90" s="339"/>
    </row>
    <row r="91" spans="1:12" s="143" customFormat="1" ht="25.5" customHeight="1">
      <c r="A91" s="244"/>
      <c r="B91" s="244"/>
      <c r="C91" s="340" t="s">
        <v>250</v>
      </c>
      <c r="D91" s="246"/>
      <c r="E91" s="246"/>
      <c r="F91" s="246"/>
      <c r="G91" s="246"/>
      <c r="H91" s="259"/>
      <c r="I91" s="259"/>
      <c r="J91" s="341"/>
      <c r="K91" s="341"/>
      <c r="L91" s="341"/>
    </row>
    <row r="92" spans="1:12" s="143" customFormat="1" ht="22.5" customHeight="1">
      <c r="A92" s="244"/>
      <c r="B92" s="244"/>
      <c r="C92" s="340"/>
      <c r="D92" s="246"/>
      <c r="E92" s="246"/>
      <c r="F92" s="246"/>
      <c r="G92" s="246"/>
      <c r="H92" s="259"/>
      <c r="I92" s="259"/>
      <c r="J92" s="342" t="s">
        <v>248</v>
      </c>
      <c r="K92" s="343"/>
      <c r="L92" s="344" t="s">
        <v>145</v>
      </c>
    </row>
    <row r="93" spans="1:12" s="143" customFormat="1" ht="25.5" customHeight="1" thickBot="1">
      <c r="A93" s="244"/>
      <c r="B93" s="244"/>
      <c r="C93" s="340"/>
      <c r="D93" s="236"/>
      <c r="E93" s="246"/>
      <c r="F93" s="246"/>
      <c r="G93" s="246"/>
      <c r="H93" s="259"/>
      <c r="I93" s="259"/>
      <c r="J93" s="335" t="s">
        <v>38</v>
      </c>
      <c r="K93" s="341"/>
      <c r="L93" s="335" t="s">
        <v>38</v>
      </c>
    </row>
    <row r="94" spans="1:12" s="143" customFormat="1" ht="27" customHeight="1">
      <c r="A94" s="250"/>
      <c r="B94" s="250"/>
      <c r="C94" s="345" t="s">
        <v>192</v>
      </c>
      <c r="D94" s="270"/>
      <c r="E94" s="236"/>
      <c r="F94" s="236"/>
      <c r="G94" s="236"/>
      <c r="H94" s="259"/>
      <c r="I94" s="259"/>
      <c r="J94" s="346"/>
      <c r="K94" s="347"/>
      <c r="L94" s="346"/>
    </row>
    <row r="95" spans="1:12" s="143" customFormat="1" ht="30" customHeight="1" thickBot="1">
      <c r="A95" s="244"/>
      <c r="B95" s="244"/>
      <c r="C95" s="311" t="s">
        <v>134</v>
      </c>
      <c r="D95" s="270"/>
      <c r="E95" s="270"/>
      <c r="F95" s="270"/>
      <c r="G95" s="270"/>
      <c r="H95" s="257"/>
      <c r="I95" s="257"/>
      <c r="J95" s="373">
        <v>187</v>
      </c>
      <c r="K95" s="347"/>
      <c r="L95" s="373">
        <v>236</v>
      </c>
    </row>
    <row r="96" spans="1:12" s="143" customFormat="1" ht="21" customHeight="1" hidden="1" thickBot="1">
      <c r="A96" s="244"/>
      <c r="B96" s="244"/>
      <c r="C96" s="348"/>
      <c r="D96" s="270"/>
      <c r="E96" s="270"/>
      <c r="F96" s="270"/>
      <c r="G96" s="270"/>
      <c r="H96" s="257"/>
      <c r="I96" s="257"/>
      <c r="J96" s="286">
        <f>SUM(J95:J95)</f>
        <v>187</v>
      </c>
      <c r="K96" s="347"/>
      <c r="L96" s="286">
        <f>SUM(L95:L95)</f>
        <v>236</v>
      </c>
    </row>
    <row r="97" spans="1:12" s="143" customFormat="1" ht="3.75" customHeight="1" hidden="1">
      <c r="A97" s="244"/>
      <c r="B97" s="244"/>
      <c r="C97" s="348"/>
      <c r="D97" s="270"/>
      <c r="E97" s="270"/>
      <c r="F97" s="270"/>
      <c r="G97" s="270"/>
      <c r="H97" s="257"/>
      <c r="I97" s="257"/>
      <c r="J97" s="45"/>
      <c r="K97" s="347"/>
      <c r="L97" s="45"/>
    </row>
    <row r="98" spans="1:12" s="143" customFormat="1" ht="24" customHeight="1">
      <c r="A98" s="244"/>
      <c r="B98" s="244"/>
      <c r="C98" s="348" t="s">
        <v>147</v>
      </c>
      <c r="D98" s="270"/>
      <c r="E98" s="270"/>
      <c r="F98" s="270"/>
      <c r="G98" s="270"/>
      <c r="H98" s="257"/>
      <c r="I98" s="257"/>
      <c r="J98" s="45"/>
      <c r="K98" s="347"/>
      <c r="L98" s="45"/>
    </row>
    <row r="99" spans="1:12" s="143" customFormat="1" ht="21" customHeight="1">
      <c r="A99" s="244"/>
      <c r="B99" s="244"/>
      <c r="C99" s="311" t="s">
        <v>43</v>
      </c>
      <c r="D99" s="270"/>
      <c r="E99" s="270"/>
      <c r="F99" s="270"/>
      <c r="G99" s="349"/>
      <c r="H99" s="257"/>
      <c r="I99" s="257"/>
      <c r="J99" s="45">
        <v>0</v>
      </c>
      <c r="K99" s="347"/>
      <c r="L99" s="45">
        <v>46</v>
      </c>
    </row>
    <row r="100" spans="1:12" s="143" customFormat="1" ht="21" customHeight="1">
      <c r="A100" s="244"/>
      <c r="B100" s="244"/>
      <c r="C100" s="317" t="s">
        <v>249</v>
      </c>
      <c r="D100" s="270"/>
      <c r="E100" s="270"/>
      <c r="F100" s="270"/>
      <c r="G100" s="349"/>
      <c r="H100" s="257"/>
      <c r="I100" s="257"/>
      <c r="J100" s="45">
        <v>5000</v>
      </c>
      <c r="K100" s="347"/>
      <c r="L100" s="45">
        <v>0</v>
      </c>
    </row>
    <row r="101" spans="1:12" s="143" customFormat="1" ht="21" customHeight="1">
      <c r="A101" s="244"/>
      <c r="B101" s="244"/>
      <c r="C101" s="311" t="s">
        <v>134</v>
      </c>
      <c r="D101" s="270"/>
      <c r="E101" s="270"/>
      <c r="F101" s="270"/>
      <c r="G101" s="349"/>
      <c r="H101" s="257"/>
      <c r="I101" s="257"/>
      <c r="J101" s="45">
        <v>94</v>
      </c>
      <c r="K101" s="347"/>
      <c r="L101" s="45">
        <v>103</v>
      </c>
    </row>
    <row r="102" spans="1:12" s="143" customFormat="1" ht="21" customHeight="1" thickBot="1">
      <c r="A102" s="244"/>
      <c r="B102" s="244"/>
      <c r="C102" s="311"/>
      <c r="D102" s="270"/>
      <c r="E102" s="270"/>
      <c r="F102" s="270"/>
      <c r="G102" s="270"/>
      <c r="H102" s="257"/>
      <c r="I102" s="257"/>
      <c r="J102" s="374">
        <f>SUM(J99:J101)</f>
        <v>5094</v>
      </c>
      <c r="K102" s="347"/>
      <c r="L102" s="374">
        <f>SUM(L99:L101)</f>
        <v>149</v>
      </c>
    </row>
    <row r="103" spans="1:12" s="143" customFormat="1" ht="6.75" customHeight="1">
      <c r="A103" s="244"/>
      <c r="B103" s="244"/>
      <c r="C103" s="348"/>
      <c r="D103" s="366"/>
      <c r="E103" s="270"/>
      <c r="F103" s="270"/>
      <c r="G103" s="270"/>
      <c r="H103" s="272"/>
      <c r="I103" s="272"/>
      <c r="J103" s="257"/>
      <c r="K103" s="260"/>
      <c r="L103" s="272"/>
    </row>
    <row r="104" spans="1:12" s="143" customFormat="1" ht="47.25" customHeight="1">
      <c r="A104" s="244"/>
      <c r="B104" s="244"/>
      <c r="C104" s="458" t="s">
        <v>277</v>
      </c>
      <c r="D104" s="451"/>
      <c r="E104" s="451"/>
      <c r="F104" s="451"/>
      <c r="G104" s="451"/>
      <c r="H104" s="451"/>
      <c r="I104" s="451"/>
      <c r="J104" s="451"/>
      <c r="K104" s="451"/>
      <c r="L104" s="451"/>
    </row>
    <row r="105" spans="1:12" s="152" customFormat="1" ht="36.75" customHeight="1">
      <c r="A105" s="244" t="s">
        <v>215</v>
      </c>
      <c r="B105" s="244" t="s">
        <v>37</v>
      </c>
      <c r="C105" s="276" t="s">
        <v>74</v>
      </c>
      <c r="D105" s="351"/>
      <c r="E105" s="277"/>
      <c r="F105" s="277"/>
      <c r="G105" s="277"/>
      <c r="H105" s="271"/>
      <c r="I105" s="271"/>
      <c r="J105" s="278"/>
      <c r="K105" s="275"/>
      <c r="L105" s="271"/>
    </row>
    <row r="106" spans="1:12" s="152" customFormat="1" ht="52.5" customHeight="1">
      <c r="A106" s="244"/>
      <c r="B106" s="244"/>
      <c r="C106" s="427" t="s">
        <v>260</v>
      </c>
      <c r="D106" s="451"/>
      <c r="E106" s="451"/>
      <c r="F106" s="451"/>
      <c r="G106" s="451"/>
      <c r="H106" s="451"/>
      <c r="I106" s="451"/>
      <c r="J106" s="451"/>
      <c r="K106" s="451"/>
      <c r="L106" s="451"/>
    </row>
    <row r="107" spans="1:12" s="152" customFormat="1" ht="71.25" customHeight="1">
      <c r="A107" s="244"/>
      <c r="B107" s="244"/>
      <c r="C107" s="419"/>
      <c r="D107" s="390"/>
      <c r="E107" s="390"/>
      <c r="F107" s="390"/>
      <c r="G107" s="390"/>
      <c r="H107" s="390"/>
      <c r="I107" s="390"/>
      <c r="J107" s="390"/>
      <c r="K107" s="390"/>
      <c r="L107" s="425" t="s">
        <v>261</v>
      </c>
    </row>
    <row r="108" spans="1:12" s="152" customFormat="1" ht="18.75" customHeight="1">
      <c r="A108" s="244"/>
      <c r="B108" s="244"/>
      <c r="C108" s="276"/>
      <c r="D108" s="351"/>
      <c r="E108" s="277"/>
      <c r="F108" s="277"/>
      <c r="G108" s="277"/>
      <c r="H108" s="271"/>
      <c r="I108" s="271"/>
      <c r="J108" s="278"/>
      <c r="K108" s="420" t="s">
        <v>263</v>
      </c>
      <c r="L108" s="271" t="s">
        <v>262</v>
      </c>
    </row>
    <row r="109" spans="1:12" s="152" customFormat="1" ht="30.75" customHeight="1" thickBot="1">
      <c r="A109" s="418"/>
      <c r="B109" s="390"/>
      <c r="C109" s="424" t="s">
        <v>264</v>
      </c>
      <c r="D109" s="390"/>
      <c r="E109" s="390"/>
      <c r="F109" s="390"/>
      <c r="G109" s="390"/>
      <c r="H109" s="390"/>
      <c r="I109" s="390"/>
      <c r="J109" s="390"/>
      <c r="K109" s="421" t="s">
        <v>265</v>
      </c>
      <c r="L109" s="422">
        <v>6960</v>
      </c>
    </row>
    <row r="110" spans="1:12" s="156" customFormat="1" ht="36.75" customHeight="1">
      <c r="A110" s="244" t="s">
        <v>216</v>
      </c>
      <c r="B110" s="244" t="s">
        <v>61</v>
      </c>
      <c r="C110" s="276" t="s">
        <v>16</v>
      </c>
      <c r="D110" s="367"/>
      <c r="E110" s="352"/>
      <c r="F110" s="352"/>
      <c r="G110" s="352"/>
      <c r="H110" s="353"/>
      <c r="I110" s="353"/>
      <c r="J110" s="354"/>
      <c r="K110" s="355"/>
      <c r="L110" s="353"/>
    </row>
    <row r="111" spans="1:12" s="143" customFormat="1" ht="48.75" customHeight="1">
      <c r="A111" s="356"/>
      <c r="B111" s="356"/>
      <c r="C111" s="427" t="s">
        <v>179</v>
      </c>
      <c r="D111" s="451"/>
      <c r="E111" s="451"/>
      <c r="F111" s="451"/>
      <c r="G111" s="451"/>
      <c r="H111" s="451"/>
      <c r="I111" s="451"/>
      <c r="J111" s="451"/>
      <c r="K111" s="451"/>
      <c r="L111" s="451"/>
    </row>
    <row r="112" spans="1:12" s="143" customFormat="1" ht="23.25" customHeight="1">
      <c r="A112" s="356"/>
      <c r="B112" s="356"/>
      <c r="C112" s="357"/>
      <c r="D112" s="332"/>
      <c r="E112" s="334"/>
      <c r="F112" s="333"/>
      <c r="G112" s="333" t="s">
        <v>136</v>
      </c>
      <c r="H112" s="333"/>
      <c r="I112" s="257"/>
      <c r="J112" s="257"/>
      <c r="K112" s="257"/>
      <c r="L112" s="257"/>
    </row>
    <row r="113" spans="1:12" s="143" customFormat="1" ht="23.25" customHeight="1" thickBot="1">
      <c r="A113" s="356"/>
      <c r="B113" s="356"/>
      <c r="C113" s="454" t="s">
        <v>135</v>
      </c>
      <c r="D113" s="455"/>
      <c r="E113" s="454" t="s">
        <v>196</v>
      </c>
      <c r="F113" s="455"/>
      <c r="G113" s="335" t="s">
        <v>38</v>
      </c>
      <c r="H113" s="336" t="s">
        <v>137</v>
      </c>
      <c r="I113" s="257"/>
      <c r="J113" s="257"/>
      <c r="K113" s="257"/>
      <c r="L113" s="257"/>
    </row>
    <row r="114" spans="1:12" s="143" customFormat="1" ht="23.25" customHeight="1">
      <c r="A114" s="356"/>
      <c r="B114" s="356"/>
      <c r="C114" s="257"/>
      <c r="D114" s="257"/>
      <c r="E114" s="257"/>
      <c r="F114" s="330"/>
      <c r="G114" s="330"/>
      <c r="H114" s="254"/>
      <c r="I114" s="257"/>
      <c r="J114" s="257"/>
      <c r="K114" s="257"/>
      <c r="L114" s="257"/>
    </row>
    <row r="115" spans="1:12" s="143" customFormat="1" ht="23.25" customHeight="1">
      <c r="A115" s="356"/>
      <c r="B115" s="356"/>
      <c r="C115" s="257" t="s">
        <v>138</v>
      </c>
      <c r="D115" s="257"/>
      <c r="E115" s="257" t="s">
        <v>142</v>
      </c>
      <c r="F115" s="257"/>
      <c r="G115" s="400">
        <v>4000</v>
      </c>
      <c r="H115" s="337"/>
      <c r="I115" s="337"/>
      <c r="J115" s="257"/>
      <c r="K115" s="257"/>
      <c r="L115" s="257"/>
    </row>
    <row r="116" spans="1:12" s="143" customFormat="1" ht="23.25" customHeight="1">
      <c r="A116" s="356"/>
      <c r="B116" s="356"/>
      <c r="C116" s="398" t="s">
        <v>209</v>
      </c>
      <c r="D116" s="257"/>
      <c r="E116" s="257" t="s">
        <v>143</v>
      </c>
      <c r="F116" s="257"/>
      <c r="G116" s="400"/>
      <c r="H116" s="337"/>
      <c r="I116" s="337"/>
      <c r="J116" s="330"/>
      <c r="K116" s="254"/>
      <c r="L116" s="254"/>
    </row>
    <row r="117" spans="1:12" s="143" customFormat="1" ht="23.25" customHeight="1">
      <c r="A117" s="356"/>
      <c r="B117" s="356"/>
      <c r="C117" s="257"/>
      <c r="D117" s="257"/>
      <c r="E117" s="257"/>
      <c r="F117" s="257"/>
      <c r="G117" s="400"/>
      <c r="H117" s="337"/>
      <c r="I117" s="337"/>
      <c r="J117" s="330"/>
      <c r="K117" s="254"/>
      <c r="L117" s="254"/>
    </row>
    <row r="118" spans="1:12" s="143" customFormat="1" ht="22.5">
      <c r="A118" s="356"/>
      <c r="B118" s="356"/>
      <c r="C118" s="257" t="s">
        <v>210</v>
      </c>
      <c r="D118" s="257"/>
      <c r="E118" s="257" t="s">
        <v>144</v>
      </c>
      <c r="F118" s="257"/>
      <c r="G118" s="400">
        <v>6500</v>
      </c>
      <c r="H118" s="423" t="s">
        <v>266</v>
      </c>
      <c r="I118" s="337"/>
      <c r="J118" s="330"/>
      <c r="K118" s="254"/>
      <c r="L118" s="254"/>
    </row>
    <row r="119" spans="1:12" s="143" customFormat="1" ht="22.5">
      <c r="A119" s="356"/>
      <c r="B119" s="356"/>
      <c r="C119" s="398" t="s">
        <v>281</v>
      </c>
      <c r="D119" s="257"/>
      <c r="E119" s="398" t="s">
        <v>280</v>
      </c>
      <c r="F119" s="257"/>
      <c r="G119" s="400"/>
      <c r="H119" s="423" t="s">
        <v>288</v>
      </c>
      <c r="I119" s="337"/>
      <c r="J119" s="330"/>
      <c r="K119" s="254"/>
      <c r="L119" s="254"/>
    </row>
    <row r="120" spans="1:12" s="143" customFormat="1" ht="22.5">
      <c r="A120" s="356"/>
      <c r="B120" s="356"/>
      <c r="C120" s="257"/>
      <c r="D120" s="257"/>
      <c r="E120" s="257"/>
      <c r="F120" s="257"/>
      <c r="G120" s="400"/>
      <c r="H120" s="423" t="s">
        <v>287</v>
      </c>
      <c r="I120" s="337"/>
      <c r="J120" s="330"/>
      <c r="K120" s="254"/>
      <c r="L120" s="254"/>
    </row>
    <row r="121" spans="1:12" s="143" customFormat="1" ht="22.5">
      <c r="A121" s="356"/>
      <c r="B121" s="356"/>
      <c r="C121" s="257"/>
      <c r="D121" s="257"/>
      <c r="E121" s="257"/>
      <c r="F121" s="257"/>
      <c r="G121" s="400"/>
      <c r="H121" s="423" t="s">
        <v>269</v>
      </c>
      <c r="I121" s="337"/>
      <c r="J121" s="330"/>
      <c r="K121" s="254"/>
      <c r="L121" s="254"/>
    </row>
    <row r="122" spans="1:12" s="143" customFormat="1" ht="23.25" customHeight="1">
      <c r="A122" s="356"/>
      <c r="B122" s="356"/>
      <c r="C122" s="398"/>
      <c r="D122" s="257"/>
      <c r="E122" s="257"/>
      <c r="F122" s="257"/>
      <c r="G122" s="400"/>
      <c r="H122" s="423" t="s">
        <v>270</v>
      </c>
      <c r="I122" s="337"/>
      <c r="J122" s="330"/>
      <c r="K122" s="254"/>
      <c r="L122" s="254"/>
    </row>
    <row r="123" spans="1:12" s="143" customFormat="1" ht="23.25" customHeight="1">
      <c r="A123" s="356"/>
      <c r="B123" s="356"/>
      <c r="C123" s="398"/>
      <c r="D123" s="257"/>
      <c r="E123" s="257"/>
      <c r="F123" s="257"/>
      <c r="G123" s="400"/>
      <c r="H123" s="423" t="s">
        <v>271</v>
      </c>
      <c r="I123" s="337"/>
      <c r="J123" s="330"/>
      <c r="K123" s="254"/>
      <c r="L123" s="254"/>
    </row>
    <row r="124" spans="1:12" s="143" customFormat="1" ht="23.25" customHeight="1">
      <c r="A124" s="356"/>
      <c r="B124" s="356"/>
      <c r="C124" s="257"/>
      <c r="D124" s="257"/>
      <c r="E124" s="257"/>
      <c r="F124" s="257"/>
      <c r="G124" s="400"/>
      <c r="H124" s="337"/>
      <c r="I124" s="330"/>
      <c r="J124" s="330"/>
      <c r="K124" s="254"/>
      <c r="L124" s="254"/>
    </row>
    <row r="125" spans="1:12" s="143" customFormat="1" ht="23.25" customHeight="1">
      <c r="A125" s="356"/>
      <c r="B125" s="356"/>
      <c r="C125" s="257" t="s">
        <v>211</v>
      </c>
      <c r="D125" s="257"/>
      <c r="E125" s="257" t="s">
        <v>195</v>
      </c>
      <c r="F125" s="257"/>
      <c r="G125" s="400">
        <v>49577</v>
      </c>
      <c r="H125" s="337"/>
      <c r="I125" s="330"/>
      <c r="J125" s="330"/>
      <c r="K125" s="254"/>
      <c r="L125" s="254"/>
    </row>
    <row r="126" spans="1:12" s="143" customFormat="1" ht="23.25" customHeight="1">
      <c r="A126" s="356"/>
      <c r="B126" s="356"/>
      <c r="C126" s="398" t="s">
        <v>209</v>
      </c>
      <c r="D126" s="257"/>
      <c r="E126" s="398" t="s">
        <v>198</v>
      </c>
      <c r="F126" s="257"/>
      <c r="G126" s="257"/>
      <c r="H126" s="337"/>
      <c r="I126" s="330"/>
      <c r="J126" s="330"/>
      <c r="K126" s="254"/>
      <c r="L126" s="254"/>
    </row>
    <row r="127" spans="1:12" s="143" customFormat="1" ht="23.25" customHeight="1">
      <c r="A127" s="356"/>
      <c r="B127" s="356"/>
      <c r="C127" s="398" t="s">
        <v>197</v>
      </c>
      <c r="D127" s="257"/>
      <c r="E127" s="257"/>
      <c r="F127" s="257"/>
      <c r="G127" s="257"/>
      <c r="H127" s="337"/>
      <c r="I127" s="330"/>
      <c r="J127" s="330"/>
      <c r="K127" s="254"/>
      <c r="L127" s="254"/>
    </row>
    <row r="128" spans="1:12" s="143" customFormat="1" ht="23.25" customHeight="1">
      <c r="A128" s="356"/>
      <c r="B128" s="356"/>
      <c r="C128" s="257"/>
      <c r="D128" s="257"/>
      <c r="E128" s="257"/>
      <c r="F128" s="257"/>
      <c r="G128" s="257"/>
      <c r="H128" s="337"/>
      <c r="I128" s="330"/>
      <c r="J128" s="330"/>
      <c r="K128" s="254"/>
      <c r="L128" s="254"/>
    </row>
    <row r="129" spans="1:12" s="143" customFormat="1" ht="23.25" customHeight="1">
      <c r="A129" s="356"/>
      <c r="B129" s="356"/>
      <c r="C129" s="257"/>
      <c r="D129" s="257"/>
      <c r="E129" s="257"/>
      <c r="F129" s="257"/>
      <c r="G129" s="257"/>
      <c r="H129" s="337"/>
      <c r="I129" s="330"/>
      <c r="J129" s="330"/>
      <c r="K129" s="254"/>
      <c r="L129" s="254"/>
    </row>
    <row r="130" spans="1:12" s="143" customFormat="1" ht="23.25" customHeight="1">
      <c r="A130" s="356"/>
      <c r="B130" s="356"/>
      <c r="C130" s="257"/>
      <c r="D130" s="257"/>
      <c r="E130" s="257"/>
      <c r="F130" s="257"/>
      <c r="G130" s="257"/>
      <c r="H130" s="337"/>
      <c r="I130" s="330"/>
      <c r="J130" s="330"/>
      <c r="K130" s="254"/>
      <c r="L130" s="254"/>
    </row>
    <row r="131" spans="1:12" s="143" customFormat="1" ht="23.25" customHeight="1">
      <c r="A131" s="356"/>
      <c r="B131" s="356"/>
      <c r="C131" s="257"/>
      <c r="D131" s="257"/>
      <c r="E131" s="257"/>
      <c r="F131" s="257"/>
      <c r="G131" s="257"/>
      <c r="H131" s="337"/>
      <c r="I131" s="330"/>
      <c r="J131" s="330"/>
      <c r="K131" s="254"/>
      <c r="L131" s="254"/>
    </row>
    <row r="132" spans="1:12" s="143" customFormat="1" ht="23.25" customHeight="1">
      <c r="A132" s="356"/>
      <c r="B132" s="356"/>
      <c r="C132" s="257"/>
      <c r="D132" s="257"/>
      <c r="E132" s="257"/>
      <c r="F132" s="257"/>
      <c r="G132" s="257"/>
      <c r="H132" s="337"/>
      <c r="I132" s="330"/>
      <c r="J132" s="330"/>
      <c r="K132" s="254"/>
      <c r="L132" s="254"/>
    </row>
    <row r="133" spans="1:12" s="143" customFormat="1" ht="23.25" customHeight="1">
      <c r="A133" s="356"/>
      <c r="B133" s="356"/>
      <c r="C133" s="257"/>
      <c r="D133" s="257"/>
      <c r="E133" s="257"/>
      <c r="F133" s="257"/>
      <c r="G133" s="257"/>
      <c r="H133" s="337"/>
      <c r="I133" s="330"/>
      <c r="J133" s="330"/>
      <c r="K133" s="254"/>
      <c r="L133" s="254"/>
    </row>
    <row r="134" spans="1:12" s="143" customFormat="1" ht="23.25" customHeight="1">
      <c r="A134" s="356"/>
      <c r="B134" s="356"/>
      <c r="C134" s="257"/>
      <c r="D134" s="257"/>
      <c r="E134" s="257"/>
      <c r="F134" s="257"/>
      <c r="G134" s="257"/>
      <c r="H134" s="337"/>
      <c r="I134" s="330"/>
      <c r="J134" s="330"/>
      <c r="K134" s="254"/>
      <c r="L134" s="254"/>
    </row>
    <row r="135" spans="1:12" s="143" customFormat="1" ht="23.25" customHeight="1">
      <c r="A135" s="356"/>
      <c r="B135" s="356"/>
      <c r="C135" s="257"/>
      <c r="D135" s="257"/>
      <c r="E135" s="257"/>
      <c r="F135" s="257"/>
      <c r="G135" s="257"/>
      <c r="H135" s="337"/>
      <c r="I135" s="330"/>
      <c r="J135" s="330"/>
      <c r="K135" s="254"/>
      <c r="L135" s="254"/>
    </row>
    <row r="136" spans="1:12" s="143" customFormat="1" ht="23.25" customHeight="1">
      <c r="A136" s="356"/>
      <c r="B136" s="356"/>
      <c r="C136" s="257"/>
      <c r="D136" s="257"/>
      <c r="E136" s="257"/>
      <c r="F136" s="257"/>
      <c r="G136" s="257"/>
      <c r="H136" s="337"/>
      <c r="I136" s="330"/>
      <c r="J136" s="330"/>
      <c r="K136" s="254"/>
      <c r="L136" s="254"/>
    </row>
    <row r="137" spans="1:12" s="143" customFormat="1" ht="23.25" customHeight="1">
      <c r="A137" s="356"/>
      <c r="B137" s="356"/>
      <c r="C137" s="257"/>
      <c r="D137" s="257"/>
      <c r="E137" s="257"/>
      <c r="F137" s="257"/>
      <c r="G137" s="257"/>
      <c r="H137" s="337"/>
      <c r="I137" s="330"/>
      <c r="J137" s="330"/>
      <c r="K137" s="254"/>
      <c r="L137" s="254"/>
    </row>
    <row r="138" spans="1:12" s="143" customFormat="1" ht="23.25" customHeight="1">
      <c r="A138" s="356"/>
      <c r="B138" s="356"/>
      <c r="C138" s="257"/>
      <c r="D138" s="257"/>
      <c r="E138" s="257"/>
      <c r="F138" s="257"/>
      <c r="G138" s="257"/>
      <c r="H138" s="337"/>
      <c r="I138" s="330"/>
      <c r="J138" s="330"/>
      <c r="K138" s="254"/>
      <c r="L138" s="254"/>
    </row>
    <row r="139" spans="1:12" s="143" customFormat="1" ht="23.25" customHeight="1">
      <c r="A139" s="356"/>
      <c r="B139" s="356"/>
      <c r="C139" s="257"/>
      <c r="D139" s="257"/>
      <c r="E139" s="257"/>
      <c r="F139" s="257"/>
      <c r="G139" s="257"/>
      <c r="H139" s="337"/>
      <c r="I139" s="330"/>
      <c r="J139" s="330"/>
      <c r="K139" s="254"/>
      <c r="L139" s="254"/>
    </row>
    <row r="140" spans="1:12" s="143" customFormat="1" ht="23.25" customHeight="1">
      <c r="A140" s="356"/>
      <c r="B140" s="356"/>
      <c r="C140" s="257"/>
      <c r="D140" s="257"/>
      <c r="E140" s="257"/>
      <c r="F140" s="257"/>
      <c r="G140" s="257"/>
      <c r="H140" s="337"/>
      <c r="I140" s="330"/>
      <c r="J140" s="330"/>
      <c r="K140" s="254"/>
      <c r="L140" s="254"/>
    </row>
    <row r="141" spans="1:12" s="143" customFormat="1" ht="23.25" customHeight="1">
      <c r="A141" s="356"/>
      <c r="B141" s="356"/>
      <c r="C141" s="257"/>
      <c r="D141" s="257"/>
      <c r="E141" s="257"/>
      <c r="F141" s="257"/>
      <c r="G141" s="257"/>
      <c r="H141" s="337"/>
      <c r="I141" s="330"/>
      <c r="J141" s="330"/>
      <c r="K141" s="254"/>
      <c r="L141" s="254"/>
    </row>
    <row r="142" spans="1:12" s="143" customFormat="1" ht="23.25" customHeight="1">
      <c r="A142" s="356"/>
      <c r="B142" s="356"/>
      <c r="C142" s="257"/>
      <c r="D142" s="257"/>
      <c r="E142" s="257"/>
      <c r="F142" s="257"/>
      <c r="G142" s="257"/>
      <c r="H142" s="337"/>
      <c r="I142" s="330"/>
      <c r="J142" s="330"/>
      <c r="K142" s="254"/>
      <c r="L142" s="254"/>
    </row>
    <row r="143" spans="1:12" s="143" customFormat="1" ht="23.25" customHeight="1">
      <c r="A143" s="356"/>
      <c r="B143" s="356"/>
      <c r="C143" s="257"/>
      <c r="D143" s="257"/>
      <c r="E143" s="257"/>
      <c r="F143" s="257"/>
      <c r="G143" s="257"/>
      <c r="H143" s="337"/>
      <c r="I143" s="330"/>
      <c r="J143" s="330"/>
      <c r="K143" s="254"/>
      <c r="L143" s="254"/>
    </row>
    <row r="144" spans="1:12" s="143" customFormat="1" ht="23.25" customHeight="1">
      <c r="A144" s="356"/>
      <c r="B144" s="356"/>
      <c r="C144" s="257"/>
      <c r="D144" s="257"/>
      <c r="E144" s="257"/>
      <c r="F144" s="257"/>
      <c r="G144" s="257"/>
      <c r="H144" s="337"/>
      <c r="I144" s="330"/>
      <c r="J144" s="330"/>
      <c r="K144" s="254"/>
      <c r="L144" s="254"/>
    </row>
    <row r="145" spans="1:12" s="143" customFormat="1" ht="23.25" customHeight="1">
      <c r="A145" s="244" t="s">
        <v>216</v>
      </c>
      <c r="B145" s="244" t="s">
        <v>61</v>
      </c>
      <c r="C145" s="276" t="s">
        <v>267</v>
      </c>
      <c r="D145" s="367"/>
      <c r="E145" s="352"/>
      <c r="F145" s="352"/>
      <c r="G145" s="257"/>
      <c r="H145" s="337"/>
      <c r="I145" s="330"/>
      <c r="J145" s="330"/>
      <c r="K145" s="254"/>
      <c r="L145" s="254"/>
    </row>
    <row r="146" spans="1:12" s="143" customFormat="1" ht="23.25" customHeight="1">
      <c r="A146" s="356"/>
      <c r="B146" s="356"/>
      <c r="C146" s="257"/>
      <c r="D146" s="257"/>
      <c r="E146" s="257"/>
      <c r="F146" s="257"/>
      <c r="G146" s="257"/>
      <c r="H146" s="337"/>
      <c r="I146" s="330"/>
      <c r="J146" s="330"/>
      <c r="K146" s="254"/>
      <c r="L146" s="254"/>
    </row>
    <row r="147" spans="1:12" s="143" customFormat="1" ht="23.25" customHeight="1">
      <c r="A147" s="356"/>
      <c r="B147" s="356"/>
      <c r="C147" s="357"/>
      <c r="D147" s="332"/>
      <c r="E147" s="334"/>
      <c r="F147" s="333"/>
      <c r="G147" s="333" t="s">
        <v>136</v>
      </c>
      <c r="H147" s="333"/>
      <c r="I147" s="330"/>
      <c r="J147" s="330"/>
      <c r="K147" s="254"/>
      <c r="L147" s="254"/>
    </row>
    <row r="148" spans="1:12" s="143" customFormat="1" ht="23.25" customHeight="1" thickBot="1">
      <c r="A148" s="356"/>
      <c r="B148" s="356"/>
      <c r="C148" s="454" t="s">
        <v>135</v>
      </c>
      <c r="D148" s="455"/>
      <c r="E148" s="454" t="s">
        <v>196</v>
      </c>
      <c r="F148" s="455"/>
      <c r="G148" s="335" t="s">
        <v>38</v>
      </c>
      <c r="H148" s="336" t="s">
        <v>137</v>
      </c>
      <c r="I148" s="330"/>
      <c r="J148" s="330"/>
      <c r="K148" s="254"/>
      <c r="L148" s="254"/>
    </row>
    <row r="149" spans="1:12" s="143" customFormat="1" ht="23.25" customHeight="1">
      <c r="A149" s="356"/>
      <c r="B149" s="356"/>
      <c r="C149" s="257"/>
      <c r="D149" s="257"/>
      <c r="E149" s="257"/>
      <c r="F149" s="257"/>
      <c r="G149" s="257"/>
      <c r="H149" s="337"/>
      <c r="I149" s="330"/>
      <c r="J149" s="330"/>
      <c r="K149" s="254"/>
      <c r="L149" s="254"/>
    </row>
    <row r="150" spans="1:12" s="143" customFormat="1" ht="23.25" customHeight="1">
      <c r="A150" s="356"/>
      <c r="B150" s="356"/>
      <c r="C150" s="257" t="s">
        <v>258</v>
      </c>
      <c r="D150" s="257"/>
      <c r="E150" s="257" t="s">
        <v>278</v>
      </c>
      <c r="F150" s="257"/>
      <c r="G150" s="400">
        <v>3246</v>
      </c>
      <c r="H150" s="337"/>
      <c r="I150" s="330"/>
      <c r="J150" s="330"/>
      <c r="K150" s="254"/>
      <c r="L150" s="254"/>
    </row>
    <row r="151" spans="1:12" s="143" customFormat="1" ht="23.25" customHeight="1">
      <c r="A151" s="356"/>
      <c r="B151" s="356"/>
      <c r="C151" s="257"/>
      <c r="D151" s="257"/>
      <c r="E151" s="257" t="s">
        <v>279</v>
      </c>
      <c r="F151" s="257"/>
      <c r="G151" s="257"/>
      <c r="H151" s="337"/>
      <c r="I151" s="330"/>
      <c r="J151" s="330"/>
      <c r="K151" s="254"/>
      <c r="L151" s="254"/>
    </row>
    <row r="152" spans="1:12" s="143" customFormat="1" ht="23.25" customHeight="1">
      <c r="A152" s="356"/>
      <c r="B152" s="356"/>
      <c r="C152" s="257"/>
      <c r="D152" s="257"/>
      <c r="E152" s="257"/>
      <c r="F152" s="257"/>
      <c r="G152" s="257"/>
      <c r="H152" s="337"/>
      <c r="I152" s="330"/>
      <c r="J152" s="330"/>
      <c r="K152" s="254"/>
      <c r="L152" s="254"/>
    </row>
    <row r="153" spans="1:12" s="143" customFormat="1" ht="23.25" customHeight="1">
      <c r="A153" s="356"/>
      <c r="B153" s="356"/>
      <c r="C153" s="257"/>
      <c r="D153" s="257"/>
      <c r="E153" s="257"/>
      <c r="F153" s="257"/>
      <c r="G153" s="257"/>
      <c r="H153" s="337"/>
      <c r="I153" s="330"/>
      <c r="J153" s="330"/>
      <c r="K153" s="254"/>
      <c r="L153" s="254"/>
    </row>
    <row r="154" spans="1:12" s="143" customFormat="1" ht="23.25" customHeight="1">
      <c r="A154" s="356"/>
      <c r="B154" s="356"/>
      <c r="C154" s="257"/>
      <c r="D154" s="257"/>
      <c r="E154" s="257"/>
      <c r="F154" s="257"/>
      <c r="G154" s="257"/>
      <c r="H154" s="337"/>
      <c r="I154" s="330"/>
      <c r="J154" s="330"/>
      <c r="K154" s="254"/>
      <c r="L154" s="254"/>
    </row>
    <row r="155" spans="1:12" s="143" customFormat="1" ht="23.25" customHeight="1">
      <c r="A155" s="356"/>
      <c r="B155" s="356"/>
      <c r="C155" s="257"/>
      <c r="D155" s="257"/>
      <c r="E155" s="257"/>
      <c r="F155" s="257"/>
      <c r="G155" s="257"/>
      <c r="H155" s="337"/>
      <c r="I155" s="330"/>
      <c r="J155" s="330"/>
      <c r="K155" s="254"/>
      <c r="L155" s="254"/>
    </row>
    <row r="156" spans="1:12" s="143" customFormat="1" ht="23.25" customHeight="1">
      <c r="A156" s="356"/>
      <c r="B156" s="356"/>
      <c r="C156" s="257"/>
      <c r="D156" s="257"/>
      <c r="E156" s="257"/>
      <c r="F156" s="257"/>
      <c r="G156" s="257"/>
      <c r="H156" s="337"/>
      <c r="I156" s="330"/>
      <c r="J156" s="330"/>
      <c r="K156" s="254"/>
      <c r="L156" s="254"/>
    </row>
    <row r="157" spans="1:12" s="143" customFormat="1" ht="23.25" customHeight="1">
      <c r="A157" s="356"/>
      <c r="B157" s="356"/>
      <c r="C157" s="257"/>
      <c r="D157" s="257"/>
      <c r="E157" s="257"/>
      <c r="F157" s="257"/>
      <c r="G157" s="257"/>
      <c r="H157" s="337"/>
      <c r="I157" s="330"/>
      <c r="J157" s="330"/>
      <c r="K157" s="254"/>
      <c r="L157" s="254"/>
    </row>
    <row r="158" spans="1:12" s="143" customFormat="1" ht="23.25" customHeight="1">
      <c r="A158" s="356"/>
      <c r="B158" s="356"/>
      <c r="C158" s="257"/>
      <c r="D158" s="257"/>
      <c r="E158" s="257"/>
      <c r="F158" s="257"/>
      <c r="G158" s="257"/>
      <c r="H158" s="337"/>
      <c r="I158" s="330"/>
      <c r="J158" s="330"/>
      <c r="K158" s="254"/>
      <c r="L158" s="254"/>
    </row>
    <row r="159" spans="1:12" s="143" customFormat="1" ht="23.25" customHeight="1">
      <c r="A159" s="356"/>
      <c r="B159" s="356"/>
      <c r="C159" s="257"/>
      <c r="D159" s="257"/>
      <c r="E159" s="257"/>
      <c r="F159" s="257"/>
      <c r="G159" s="257"/>
      <c r="H159" s="337"/>
      <c r="I159" s="330"/>
      <c r="J159" s="330"/>
      <c r="K159" s="254"/>
      <c r="L159" s="254"/>
    </row>
    <row r="160" spans="1:12" s="143" customFormat="1" ht="23.25" customHeight="1">
      <c r="A160" s="356"/>
      <c r="B160" s="356"/>
      <c r="C160" s="257"/>
      <c r="D160" s="257"/>
      <c r="E160" s="257"/>
      <c r="F160" s="257"/>
      <c r="G160" s="257"/>
      <c r="H160" s="337"/>
      <c r="I160" s="330"/>
      <c r="J160" s="330"/>
      <c r="K160" s="254"/>
      <c r="L160" s="254"/>
    </row>
    <row r="161" spans="1:12" s="143" customFormat="1" ht="23.25" customHeight="1">
      <c r="A161" s="356"/>
      <c r="B161" s="356"/>
      <c r="C161" s="257"/>
      <c r="D161" s="257"/>
      <c r="E161" s="257"/>
      <c r="F161" s="257"/>
      <c r="G161" s="257"/>
      <c r="H161" s="337"/>
      <c r="I161" s="330"/>
      <c r="J161" s="330"/>
      <c r="K161" s="254"/>
      <c r="L161" s="254"/>
    </row>
    <row r="162" spans="1:12" s="143" customFormat="1" ht="23.25" customHeight="1">
      <c r="A162" s="356"/>
      <c r="B162" s="356"/>
      <c r="C162" s="257"/>
      <c r="D162" s="257"/>
      <c r="E162" s="257"/>
      <c r="F162" s="257"/>
      <c r="G162" s="257"/>
      <c r="H162" s="337"/>
      <c r="I162" s="330"/>
      <c r="J162" s="330"/>
      <c r="K162" s="254"/>
      <c r="L162" s="254"/>
    </row>
    <row r="163" spans="1:12" s="143" customFormat="1" ht="23.25" customHeight="1">
      <c r="A163" s="356"/>
      <c r="B163" s="356"/>
      <c r="C163" s="257"/>
      <c r="D163" s="257"/>
      <c r="E163" s="257"/>
      <c r="F163" s="257"/>
      <c r="G163" s="257"/>
      <c r="H163" s="337"/>
      <c r="I163" s="330"/>
      <c r="J163" s="330"/>
      <c r="K163" s="254"/>
      <c r="L163" s="254"/>
    </row>
    <row r="164" spans="1:12" s="143" customFormat="1" ht="23.25" customHeight="1">
      <c r="A164" s="244" t="s">
        <v>217</v>
      </c>
      <c r="B164" s="244"/>
      <c r="C164" s="258" t="s">
        <v>17</v>
      </c>
      <c r="D164" s="252"/>
      <c r="E164" s="257"/>
      <c r="F164" s="357"/>
      <c r="G164" s="337"/>
      <c r="H164" s="330"/>
      <c r="I164" s="330"/>
      <c r="J164" s="254"/>
      <c r="K164" s="254"/>
      <c r="L164" s="330"/>
    </row>
    <row r="165" spans="1:12" s="143" customFormat="1" ht="23.25" customHeight="1">
      <c r="A165" s="244"/>
      <c r="B165" s="244"/>
      <c r="C165" s="258"/>
      <c r="D165" s="252"/>
      <c r="E165" s="257"/>
      <c r="F165" s="357"/>
      <c r="G165" s="337"/>
      <c r="H165" s="330"/>
      <c r="I165" s="330"/>
      <c r="J165" s="254"/>
      <c r="K165" s="254"/>
      <c r="L165" s="330"/>
    </row>
    <row r="166" spans="1:12" s="143" customFormat="1" ht="23.25" customHeight="1">
      <c r="A166" s="244"/>
      <c r="B166" s="244"/>
      <c r="C166" s="258"/>
      <c r="D166" s="252"/>
      <c r="E166" s="257"/>
      <c r="F166" s="357"/>
      <c r="G166" s="337"/>
      <c r="H166" s="330"/>
      <c r="I166" s="330"/>
      <c r="J166" s="254"/>
      <c r="K166" s="254"/>
      <c r="L166" s="330"/>
    </row>
    <row r="167" spans="1:12" s="143" customFormat="1" ht="23.25" customHeight="1">
      <c r="A167" s="244"/>
      <c r="B167" s="244"/>
      <c r="C167" s="258"/>
      <c r="D167" s="252"/>
      <c r="E167" s="257"/>
      <c r="F167" s="357"/>
      <c r="G167" s="337"/>
      <c r="H167" s="330"/>
      <c r="I167" s="330"/>
      <c r="J167" s="254"/>
      <c r="K167" s="254"/>
      <c r="L167" s="330"/>
    </row>
    <row r="168" spans="1:12" s="143" customFormat="1" ht="33" customHeight="1">
      <c r="A168" s="358"/>
      <c r="B168" s="244"/>
      <c r="C168" s="426"/>
      <c r="D168" s="451"/>
      <c r="E168" s="451"/>
      <c r="F168" s="451"/>
      <c r="G168" s="451"/>
      <c r="H168" s="451"/>
      <c r="I168" s="451"/>
      <c r="J168" s="451"/>
      <c r="K168" s="451"/>
      <c r="L168" s="451"/>
    </row>
    <row r="169" spans="1:12" s="151" customFormat="1" ht="36.75" customHeight="1">
      <c r="A169" s="244" t="s">
        <v>218</v>
      </c>
      <c r="B169" s="244" t="s">
        <v>32</v>
      </c>
      <c r="C169" s="258" t="s">
        <v>70</v>
      </c>
      <c r="D169" s="18"/>
      <c r="E169" s="246"/>
      <c r="F169" s="246"/>
      <c r="G169" s="246"/>
      <c r="H169" s="259"/>
      <c r="I169" s="259"/>
      <c r="J169" s="260"/>
      <c r="K169" s="260"/>
      <c r="L169" s="259"/>
    </row>
    <row r="170" spans="1:12" s="151" customFormat="1" ht="24" customHeight="1" thickBot="1">
      <c r="A170" s="244"/>
      <c r="B170" s="244"/>
      <c r="C170" s="359"/>
      <c r="D170" s="246"/>
      <c r="E170" s="18"/>
      <c r="F170" s="18"/>
      <c r="G170" s="254"/>
      <c r="H170" s="360"/>
      <c r="I170" s="452" t="s">
        <v>75</v>
      </c>
      <c r="J170" s="452"/>
      <c r="K170" s="452" t="s">
        <v>76</v>
      </c>
      <c r="L170" s="452"/>
    </row>
    <row r="171" spans="1:12" s="151" customFormat="1" ht="22.5">
      <c r="A171" s="244"/>
      <c r="B171" s="244"/>
      <c r="C171" s="257"/>
      <c r="D171" s="246"/>
      <c r="E171" s="246"/>
      <c r="F171" s="246"/>
      <c r="G171" s="257"/>
      <c r="H171" s="257"/>
      <c r="I171" s="361" t="s">
        <v>166</v>
      </c>
      <c r="J171" s="361" t="s">
        <v>114</v>
      </c>
      <c r="K171" s="361" t="s">
        <v>166</v>
      </c>
      <c r="L171" s="361" t="s">
        <v>114</v>
      </c>
    </row>
    <row r="172" spans="1:12" s="151" customFormat="1" ht="22.5">
      <c r="A172" s="244"/>
      <c r="B172" s="244"/>
      <c r="C172" s="258"/>
      <c r="D172" s="246"/>
      <c r="E172" s="246"/>
      <c r="F172" s="246"/>
      <c r="G172" s="246"/>
      <c r="H172" s="257"/>
      <c r="I172" s="259"/>
      <c r="J172" s="260"/>
      <c r="K172" s="260"/>
      <c r="L172" s="259"/>
    </row>
    <row r="173" spans="1:12" s="151" customFormat="1" ht="22.5">
      <c r="A173" s="244"/>
      <c r="B173" s="244"/>
      <c r="C173" s="257" t="s">
        <v>254</v>
      </c>
      <c r="D173" s="246"/>
      <c r="E173" s="246"/>
      <c r="F173" s="246"/>
      <c r="G173" s="246"/>
      <c r="H173" s="257"/>
      <c r="I173" s="259"/>
      <c r="J173" s="260"/>
      <c r="K173" s="260"/>
      <c r="L173" s="259"/>
    </row>
    <row r="174" spans="1:12" s="151" customFormat="1" ht="22.5">
      <c r="A174" s="244"/>
      <c r="B174" s="244"/>
      <c r="C174" s="257" t="s">
        <v>255</v>
      </c>
      <c r="D174" s="246"/>
      <c r="E174" s="246"/>
      <c r="F174" s="246"/>
      <c r="G174" s="257"/>
      <c r="H174" s="257"/>
      <c r="I174" s="362">
        <f>'Consol PL'!E24</f>
        <v>14961.199999999997</v>
      </c>
      <c r="J174" s="350">
        <f>'Consol PL'!G24</f>
        <v>48253</v>
      </c>
      <c r="K174" s="362">
        <f>'Consol PL'!I24</f>
        <v>115109.2</v>
      </c>
      <c r="L174" s="350">
        <f>'Consol PL'!K24</f>
        <v>485469</v>
      </c>
    </row>
    <row r="175" spans="1:12" s="151" customFormat="1" ht="22.5">
      <c r="A175" s="244"/>
      <c r="B175" s="244"/>
      <c r="C175" s="257" t="s">
        <v>252</v>
      </c>
      <c r="D175" s="246"/>
      <c r="E175" s="246"/>
      <c r="F175" s="246"/>
      <c r="G175" s="257"/>
      <c r="H175" s="257"/>
      <c r="I175" s="362"/>
      <c r="J175" s="350"/>
      <c r="K175" s="362"/>
      <c r="L175" s="350"/>
    </row>
    <row r="176" spans="1:12" s="151" customFormat="1" ht="22.5">
      <c r="A176" s="244"/>
      <c r="B176" s="244"/>
      <c r="C176" s="257" t="s">
        <v>219</v>
      </c>
      <c r="D176" s="246"/>
      <c r="E176" s="246"/>
      <c r="F176" s="246"/>
      <c r="G176" s="257"/>
      <c r="H176" s="257"/>
      <c r="I176" s="362"/>
      <c r="J176" s="350">
        <v>48253</v>
      </c>
      <c r="K176" s="362"/>
      <c r="L176" s="350">
        <v>92650</v>
      </c>
    </row>
    <row r="177" spans="1:12" s="151" customFormat="1" ht="22.5">
      <c r="A177" s="244"/>
      <c r="B177" s="244"/>
      <c r="C177" s="257"/>
      <c r="D177" s="246"/>
      <c r="E177" s="246"/>
      <c r="F177" s="246"/>
      <c r="G177" s="257"/>
      <c r="H177" s="257"/>
      <c r="I177" s="362"/>
      <c r="J177" s="350"/>
      <c r="K177" s="362"/>
      <c r="L177" s="350"/>
    </row>
    <row r="178" spans="1:12" s="151" customFormat="1" ht="22.5">
      <c r="A178" s="244"/>
      <c r="B178" s="244"/>
      <c r="C178" s="257" t="s">
        <v>251</v>
      </c>
      <c r="D178" s="246"/>
      <c r="E178" s="246"/>
      <c r="F178" s="246"/>
      <c r="G178" s="257"/>
      <c r="H178" s="257"/>
      <c r="I178" s="362">
        <v>248458</v>
      </c>
      <c r="J178" s="350">
        <f>L178</f>
        <v>149749</v>
      </c>
      <c r="K178" s="362">
        <v>248458</v>
      </c>
      <c r="L178" s="350">
        <v>149749</v>
      </c>
    </row>
    <row r="179" spans="1:12" s="151" customFormat="1" ht="22.5">
      <c r="A179" s="244"/>
      <c r="B179" s="244"/>
      <c r="C179" s="257"/>
      <c r="D179" s="246"/>
      <c r="E179" s="246"/>
      <c r="F179" s="246"/>
      <c r="G179" s="257"/>
      <c r="H179" s="257"/>
      <c r="I179" s="362"/>
      <c r="J179" s="350"/>
      <c r="K179" s="362"/>
      <c r="L179" s="350"/>
    </row>
    <row r="180" spans="1:12" s="151" customFormat="1" ht="22.5">
      <c r="A180" s="244"/>
      <c r="B180" s="244"/>
      <c r="C180" s="257"/>
      <c r="D180" s="246"/>
      <c r="E180" s="246"/>
      <c r="F180" s="246"/>
      <c r="G180" s="257"/>
      <c r="H180" s="257"/>
      <c r="I180" s="363" t="s">
        <v>150</v>
      </c>
      <c r="J180" s="346" t="s">
        <v>150</v>
      </c>
      <c r="K180" s="363" t="s">
        <v>150</v>
      </c>
      <c r="L180" s="346" t="s">
        <v>150</v>
      </c>
    </row>
    <row r="181" spans="1:12" s="151" customFormat="1" ht="22.5">
      <c r="A181" s="244"/>
      <c r="B181" s="244"/>
      <c r="C181" s="257" t="s">
        <v>253</v>
      </c>
      <c r="D181" s="246"/>
      <c r="E181" s="246"/>
      <c r="F181" s="246"/>
      <c r="G181" s="257"/>
      <c r="H181" s="257"/>
      <c r="I181" s="415"/>
      <c r="J181" s="416"/>
      <c r="K181" s="415"/>
      <c r="L181" s="416"/>
    </row>
    <row r="182" spans="1:4" s="151" customFormat="1" ht="22.5">
      <c r="A182" s="244"/>
      <c r="B182" s="244"/>
      <c r="C182" s="257" t="s">
        <v>254</v>
      </c>
      <c r="D182" s="246"/>
    </row>
    <row r="183" spans="3:12" ht="23.25" thickBot="1">
      <c r="C183" s="257" t="s">
        <v>255</v>
      </c>
      <c r="D183" s="228"/>
      <c r="E183" s="231"/>
      <c r="F183" s="230"/>
      <c r="G183" s="230"/>
      <c r="H183" s="229"/>
      <c r="I183" s="417">
        <f>I174/I178*100</f>
        <v>6.021621360551883</v>
      </c>
      <c r="J183" s="417">
        <f>J174/J178*100</f>
        <v>32.22258579356122</v>
      </c>
      <c r="K183" s="417">
        <f>K174/K178*100</f>
        <v>46.329439985832614</v>
      </c>
      <c r="L183" s="417">
        <f>L174/L178*100</f>
        <v>324.1884753821394</v>
      </c>
    </row>
    <row r="184" spans="3:12" ht="22.5">
      <c r="C184" s="257" t="s">
        <v>252</v>
      </c>
      <c r="D184" s="228"/>
      <c r="E184" s="231"/>
      <c r="F184" s="230"/>
      <c r="G184" s="230"/>
      <c r="H184" s="229"/>
      <c r="I184" s="227"/>
      <c r="J184" s="227"/>
      <c r="K184" s="227"/>
      <c r="L184" s="227"/>
    </row>
    <row r="185" spans="3:12" ht="23.25" thickBot="1">
      <c r="C185" s="257" t="s">
        <v>219</v>
      </c>
      <c r="E185" s="231"/>
      <c r="F185" s="230"/>
      <c r="G185" s="230"/>
      <c r="H185" s="229"/>
      <c r="I185" s="417">
        <f>I176/I178*100</f>
        <v>0</v>
      </c>
      <c r="J185" s="417">
        <f>J176/J178*100</f>
        <v>32.22258579356122</v>
      </c>
      <c r="K185" s="417">
        <f>K176/K178*100</f>
        <v>0</v>
      </c>
      <c r="L185" s="417">
        <f>L176/L178*100</f>
        <v>61.870196128187835</v>
      </c>
    </row>
  </sheetData>
  <mergeCells count="33">
    <mergeCell ref="C48:L48"/>
    <mergeCell ref="G70:H70"/>
    <mergeCell ref="E113:F113"/>
    <mergeCell ref="C61:L61"/>
    <mergeCell ref="C63:L63"/>
    <mergeCell ref="C65:L65"/>
    <mergeCell ref="C111:L111"/>
    <mergeCell ref="C104:L104"/>
    <mergeCell ref="C58:L58"/>
    <mergeCell ref="C59:L59"/>
    <mergeCell ref="C8:L8"/>
    <mergeCell ref="C10:L10"/>
    <mergeCell ref="C30:L30"/>
    <mergeCell ref="C11:L11"/>
    <mergeCell ref="C23:L23"/>
    <mergeCell ref="C46:L46"/>
    <mergeCell ref="C34:L34"/>
    <mergeCell ref="C28:L28"/>
    <mergeCell ref="C32:L32"/>
    <mergeCell ref="C44:L44"/>
    <mergeCell ref="C40:L40"/>
    <mergeCell ref="C36:L36"/>
    <mergeCell ref="C42:L42"/>
    <mergeCell ref="C38:L38"/>
    <mergeCell ref="C60:L60"/>
    <mergeCell ref="K170:L170"/>
    <mergeCell ref="I170:J170"/>
    <mergeCell ref="C82:L82"/>
    <mergeCell ref="C113:D113"/>
    <mergeCell ref="C168:L168"/>
    <mergeCell ref="C106:L106"/>
    <mergeCell ref="C148:D148"/>
    <mergeCell ref="E148:F148"/>
  </mergeCells>
  <printOptions/>
  <pageMargins left="0.65" right="0.21" top="0.71" bottom="1" header="0.5" footer="0.5"/>
  <pageSetup firstPageNumber="5" useFirstPageNumber="1" fitToHeight="0" horizontalDpi="600" verticalDpi="600" orientation="portrait" paperSize="9" scale="49" r:id="rId2"/>
  <headerFooter alignWithMargins="0">
    <oddFooter>&amp;C&amp;P</oddFooter>
  </headerFooter>
  <rowBreaks count="3" manualBreakCount="3">
    <brk id="44" max="255" man="1"/>
    <brk id="86" max="255"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1</cp:lastModifiedBy>
  <cp:lastPrinted>2009-02-17T04:17:55Z</cp:lastPrinted>
  <dcterms:created xsi:type="dcterms:W3CDTF">1998-02-04T06:25:46Z</dcterms:created>
  <dcterms:modified xsi:type="dcterms:W3CDTF">2009-02-17T09:31:54Z</dcterms:modified>
  <cp:category/>
  <cp:version/>
  <cp:contentType/>
  <cp:contentStatus/>
</cp:coreProperties>
</file>